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протоколы ШЭ ВСОШ на сайт\"/>
    </mc:Choice>
  </mc:AlternateContent>
  <bookViews>
    <workbookView xWindow="0" yWindow="0" windowWidth="20430" windowHeight="7665" firstSheet="1" activeTab="9"/>
  </bookViews>
  <sheets>
    <sheet name="Инструкция" sheetId="10" r:id="rId1"/>
    <sheet name="4 класс" sheetId="18" r:id="rId2"/>
    <sheet name="5 класс" sheetId="5" r:id="rId3"/>
    <sheet name="6 класс" sheetId="12" r:id="rId4"/>
    <sheet name="7 класс" sheetId="13" r:id="rId5"/>
    <sheet name="8 класс" sheetId="14" r:id="rId6"/>
    <sheet name="9 класс" sheetId="15" r:id="rId7"/>
    <sheet name="10 класс" sheetId="16" r:id="rId8"/>
    <sheet name="11 класс" sheetId="17" r:id="rId9"/>
    <sheet name="Сводная" sheetId="11" r:id="rId10"/>
  </sheets>
  <definedNames>
    <definedName name="_xlnm._FilterDatabase" localSheetId="7" hidden="1">'10 класс'!$C$11:$V$11</definedName>
    <definedName name="_xlnm._FilterDatabase" localSheetId="8" hidden="1">'11 класс'!$C$11:$V$11</definedName>
    <definedName name="_xlnm._FilterDatabase" localSheetId="1" hidden="1">'4 класс'!$C$11:$V$11</definedName>
    <definedName name="_xlnm._FilterDatabase" localSheetId="2" hidden="1">'5 класс'!$C$11:$V$11</definedName>
    <definedName name="_xlnm._FilterDatabase" localSheetId="3" hidden="1">'6 класс'!$C$11:$V$11</definedName>
    <definedName name="_xlnm._FilterDatabase" localSheetId="4" hidden="1">'7 класс'!$C$11:$V$11</definedName>
    <definedName name="_xlnm._FilterDatabase" localSheetId="5" hidden="1">'8 класс'!$C$11:$V$11</definedName>
    <definedName name="_xlnm._FilterDatabase" localSheetId="6" hidden="1">'9 класс'!$C$11:$V$11</definedName>
    <definedName name="closed" localSheetId="7">#REF!</definedName>
    <definedName name="closed" localSheetId="8">#REF!</definedName>
    <definedName name="closed" localSheetId="1">#REF!</definedName>
    <definedName name="closed" localSheetId="3">#REF!</definedName>
    <definedName name="closed" localSheetId="5">#REF!</definedName>
    <definedName name="closed" localSheetId="6">#REF!</definedName>
    <definedName name="closed">#REF!</definedName>
    <definedName name="location" localSheetId="7">#REF!</definedName>
    <definedName name="location" localSheetId="8">#REF!</definedName>
    <definedName name="location" localSheetId="1">#REF!</definedName>
    <definedName name="location" localSheetId="3">#REF!</definedName>
    <definedName name="location" localSheetId="5">#REF!</definedName>
    <definedName name="location" localSheetId="6">#REF!</definedName>
    <definedName name="location">#REF!</definedName>
    <definedName name="school_type" localSheetId="7">'10 класс'!$B$2:$B$6</definedName>
    <definedName name="school_type" localSheetId="8">'11 класс'!$B$2:$B$6</definedName>
    <definedName name="school_type" localSheetId="1">'4 класс'!$B$2:$B$6</definedName>
    <definedName name="school_type" localSheetId="2">'5 класс'!$B$2:$B$6</definedName>
    <definedName name="school_type" localSheetId="3">'6 класс'!$B$2:$B$6</definedName>
    <definedName name="school_type" localSheetId="4">'7 класс'!$B$2:$B$6</definedName>
    <definedName name="school_type" localSheetId="5">'8 класс'!$B$2:$B$6</definedName>
    <definedName name="school_type" localSheetId="6">'9 класс'!$B$2:$B$6</definedName>
    <definedName name="school_type">#REF!</definedName>
  </definedNames>
  <calcPr calcId="152511"/>
</workbook>
</file>

<file path=xl/calcChain.xml><?xml version="1.0" encoding="utf-8"?>
<calcChain xmlns="http://schemas.openxmlformats.org/spreadsheetml/2006/main">
  <c r="S61" i="18" l="1"/>
  <c r="R61" i="18"/>
  <c r="Q61" i="18"/>
  <c r="S60" i="18"/>
  <c r="R60" i="18"/>
  <c r="Q60" i="18"/>
  <c r="S59" i="18"/>
  <c r="R59" i="18"/>
  <c r="Q59" i="18"/>
  <c r="S58" i="18"/>
  <c r="R58" i="18"/>
  <c r="Q58" i="18"/>
  <c r="S57" i="18"/>
  <c r="R57" i="18"/>
  <c r="Q57" i="18"/>
  <c r="S56" i="18"/>
  <c r="R56" i="18"/>
  <c r="Q56" i="18"/>
  <c r="S55" i="18"/>
  <c r="R55" i="18"/>
  <c r="Q55" i="18"/>
  <c r="S54" i="18"/>
  <c r="R54" i="18"/>
  <c r="Q54" i="18"/>
  <c r="S53" i="18"/>
  <c r="R53" i="18"/>
  <c r="Q53" i="18"/>
  <c r="S52" i="18"/>
  <c r="R52" i="18"/>
  <c r="Q52" i="18"/>
  <c r="S51" i="18"/>
  <c r="R51" i="18"/>
  <c r="Q51" i="18"/>
  <c r="S50" i="18"/>
  <c r="R50" i="18"/>
  <c r="Q50" i="18"/>
  <c r="S49" i="18"/>
  <c r="R49" i="18"/>
  <c r="Q49" i="18"/>
  <c r="S48" i="18"/>
  <c r="R48" i="18"/>
  <c r="Q48" i="18"/>
  <c r="S47" i="18"/>
  <c r="R47" i="18"/>
  <c r="Q47" i="18"/>
  <c r="S46" i="18"/>
  <c r="R46" i="18"/>
  <c r="Q46" i="18"/>
  <c r="S45" i="18"/>
  <c r="R45" i="18"/>
  <c r="Q45" i="18"/>
  <c r="S44" i="18"/>
  <c r="R44" i="18"/>
  <c r="Q44" i="18"/>
  <c r="S43" i="18"/>
  <c r="R43" i="18"/>
  <c r="Q43" i="18"/>
  <c r="S42" i="18"/>
  <c r="R42" i="18"/>
  <c r="Q42" i="18"/>
  <c r="S41" i="18"/>
  <c r="R41" i="18"/>
  <c r="Q41" i="18"/>
  <c r="S40" i="18"/>
  <c r="R40" i="18"/>
  <c r="Q40" i="18"/>
  <c r="S39" i="18"/>
  <c r="R39" i="18"/>
  <c r="Q39" i="18"/>
  <c r="S38" i="18"/>
  <c r="R38" i="18"/>
  <c r="Q38" i="18"/>
  <c r="S37" i="18"/>
  <c r="R37" i="18"/>
  <c r="Q37" i="18"/>
  <c r="S36" i="18"/>
  <c r="R36" i="18"/>
  <c r="Q36" i="18"/>
  <c r="S35" i="18"/>
  <c r="R35" i="18"/>
  <c r="Q35" i="18"/>
  <c r="S34" i="18"/>
  <c r="R34" i="18"/>
  <c r="Q34" i="18"/>
  <c r="S33" i="18"/>
  <c r="R33" i="18"/>
  <c r="Q33" i="18"/>
  <c r="S32" i="18"/>
  <c r="R32" i="18"/>
  <c r="Q32" i="18"/>
  <c r="S31" i="18"/>
  <c r="R31" i="18"/>
  <c r="Q31" i="18"/>
  <c r="S30" i="18"/>
  <c r="R30" i="18"/>
  <c r="Q30" i="18"/>
  <c r="S29" i="18"/>
  <c r="R29" i="18"/>
  <c r="Q29" i="18"/>
  <c r="S28" i="18"/>
  <c r="R28" i="18"/>
  <c r="Q28" i="18"/>
  <c r="S27" i="18"/>
  <c r="R27" i="18"/>
  <c r="Q27" i="18"/>
  <c r="S26" i="18"/>
  <c r="R26" i="18"/>
  <c r="Q26" i="18"/>
  <c r="S25" i="18"/>
  <c r="R25" i="18"/>
  <c r="Q25" i="18"/>
  <c r="S24" i="18"/>
  <c r="R24" i="18"/>
  <c r="Q24" i="18"/>
  <c r="S23" i="18"/>
  <c r="R23" i="18"/>
  <c r="Q23" i="18"/>
  <c r="S22" i="18"/>
  <c r="R22" i="18"/>
  <c r="Q22" i="18"/>
  <c r="S21" i="18"/>
  <c r="R21" i="18"/>
  <c r="Q21" i="18"/>
  <c r="S20" i="18"/>
  <c r="R20" i="18"/>
  <c r="Q20" i="18"/>
  <c r="S19" i="18"/>
  <c r="R19" i="18"/>
  <c r="Q19" i="18"/>
  <c r="S18" i="18"/>
  <c r="R18" i="18"/>
  <c r="Q18" i="18"/>
  <c r="S17" i="18"/>
  <c r="R17" i="18"/>
  <c r="Q17" i="18"/>
  <c r="S16" i="18"/>
  <c r="R16" i="18"/>
  <c r="Q16" i="18"/>
  <c r="S15" i="18"/>
  <c r="R15" i="18"/>
  <c r="Q15" i="18"/>
  <c r="S14" i="18"/>
  <c r="R14" i="18"/>
  <c r="Q14" i="18"/>
  <c r="S13" i="18"/>
  <c r="R13" i="18"/>
  <c r="Q13" i="18"/>
  <c r="S12" i="18"/>
  <c r="U4" i="18" s="1"/>
  <c r="R12" i="18"/>
  <c r="Q12" i="18"/>
  <c r="N8" i="18"/>
  <c r="O8" i="18" s="1"/>
  <c r="U5" i="18"/>
  <c r="U2" i="18"/>
  <c r="U3" i="18" l="1"/>
  <c r="U7" i="18" s="1"/>
  <c r="S8" i="18" s="1"/>
  <c r="U8" i="18" s="1"/>
  <c r="U2" i="17"/>
  <c r="Q14" i="17" l="1"/>
  <c r="Q13" i="17"/>
  <c r="Q12" i="17"/>
  <c r="Q18" i="16"/>
  <c r="Q17" i="16"/>
  <c r="Q16" i="16"/>
  <c r="Q15" i="16"/>
  <c r="Q14" i="16"/>
  <c r="Q13" i="16"/>
  <c r="Q12" i="16"/>
  <c r="U2" i="16"/>
  <c r="Q16" i="15"/>
  <c r="Q15" i="15"/>
  <c r="Q14" i="15"/>
  <c r="Q13" i="15"/>
  <c r="Q12" i="15"/>
  <c r="U2" i="15"/>
  <c r="Q16" i="14"/>
  <c r="Q15" i="14"/>
  <c r="Q14" i="14"/>
  <c r="Q13" i="14"/>
  <c r="Q12" i="14"/>
  <c r="N8" i="14"/>
  <c r="U2" i="14"/>
  <c r="Q14" i="13"/>
  <c r="Q13" i="13"/>
  <c r="Q12" i="13"/>
  <c r="U2" i="13"/>
  <c r="U2" i="12"/>
  <c r="Q13" i="5"/>
  <c r="Q14" i="5"/>
  <c r="Q15" i="5"/>
  <c r="Q12" i="5"/>
  <c r="O8" i="12" l="1"/>
  <c r="S13" i="12"/>
  <c r="R12" i="12"/>
  <c r="O8" i="14"/>
  <c r="R14" i="14"/>
  <c r="S15" i="14"/>
  <c r="S16" i="16"/>
  <c r="R15" i="16"/>
  <c r="S13" i="17"/>
  <c r="O8" i="17"/>
  <c r="R12" i="17"/>
  <c r="R14" i="17"/>
  <c r="R13" i="17"/>
  <c r="S14" i="17"/>
  <c r="R14" i="16"/>
  <c r="S15" i="16"/>
  <c r="R18" i="16"/>
  <c r="R13" i="16"/>
  <c r="S14" i="16"/>
  <c r="R17" i="16"/>
  <c r="S18" i="16"/>
  <c r="O8" i="16"/>
  <c r="R12" i="16"/>
  <c r="S13" i="16"/>
  <c r="R16" i="16"/>
  <c r="S17" i="16"/>
  <c r="R13" i="15"/>
  <c r="S14" i="15"/>
  <c r="R15" i="15"/>
  <c r="S16" i="15"/>
  <c r="R14" i="15"/>
  <c r="S15" i="15"/>
  <c r="O8" i="15"/>
  <c r="R12" i="15"/>
  <c r="S13" i="15"/>
  <c r="R16" i="15"/>
  <c r="O8" i="13"/>
  <c r="R12" i="13"/>
  <c r="S13" i="13"/>
  <c r="R15" i="14"/>
  <c r="S16" i="14"/>
  <c r="R14" i="13"/>
  <c r="R13" i="14"/>
  <c r="S14" i="14"/>
  <c r="R13" i="13"/>
  <c r="S14" i="13"/>
  <c r="R12" i="14"/>
  <c r="S13" i="14"/>
  <c r="R16" i="14"/>
  <c r="R15" i="12"/>
  <c r="R14" i="12"/>
  <c r="S15" i="12"/>
  <c r="R13" i="12"/>
  <c r="S14" i="12"/>
  <c r="C4" i="11"/>
  <c r="S12" i="17" l="1"/>
  <c r="S12" i="15"/>
  <c r="U5" i="15" s="1"/>
  <c r="S12" i="14"/>
  <c r="U4" i="14" s="1"/>
  <c r="S12" i="13"/>
  <c r="S12" i="12"/>
  <c r="S14" i="5"/>
  <c r="S15" i="5"/>
  <c r="U3" i="14"/>
  <c r="S12" i="16"/>
  <c r="U4" i="15"/>
  <c r="U5" i="17"/>
  <c r="U5" i="14"/>
  <c r="U3" i="12"/>
  <c r="U4" i="12"/>
  <c r="U5" i="12"/>
  <c r="R15" i="5"/>
  <c r="R13" i="5"/>
  <c r="R14" i="5"/>
  <c r="R12" i="5"/>
  <c r="O8" i="5"/>
  <c r="S12" i="5" s="1"/>
  <c r="U3" i="15" l="1"/>
  <c r="U7" i="15" s="1"/>
  <c r="S8" i="15" s="1"/>
  <c r="U8" i="15" s="1"/>
  <c r="U5" i="16"/>
  <c r="U5" i="13"/>
  <c r="U4" i="13"/>
  <c r="U4" i="16"/>
  <c r="S13" i="5"/>
  <c r="U3" i="17"/>
  <c r="U4" i="17"/>
  <c r="U7" i="14"/>
  <c r="S8" i="14" s="1"/>
  <c r="U8" i="14" s="1"/>
  <c r="U3" i="13"/>
  <c r="U3" i="16"/>
  <c r="U7" i="12"/>
  <c r="S8" i="12" s="1"/>
  <c r="U8" i="12" s="1"/>
  <c r="U7" i="16" l="1"/>
  <c r="S8" i="16" s="1"/>
  <c r="U8" i="16" s="1"/>
  <c r="U7" i="13"/>
  <c r="S8" i="13" s="1"/>
  <c r="U8" i="13" s="1"/>
  <c r="U7" i="17"/>
  <c r="S8" i="17" s="1"/>
  <c r="U8" i="17" s="1"/>
  <c r="U3" i="5"/>
  <c r="C5" i="11" s="1"/>
  <c r="U4" i="5"/>
  <c r="C6" i="11" s="1"/>
  <c r="U5" i="5"/>
  <c r="C7" i="11" s="1"/>
  <c r="U7" i="5" l="1"/>
  <c r="S8" i="5" s="1"/>
  <c r="U8" i="5" s="1"/>
  <c r="C9" i="11"/>
  <c r="D10" i="11" s="1"/>
  <c r="C10" i="11" s="1"/>
</calcChain>
</file>

<file path=xl/sharedStrings.xml><?xml version="1.0" encoding="utf-8"?>
<sst xmlns="http://schemas.openxmlformats.org/spreadsheetml/2006/main" count="696" uniqueCount="104">
  <si>
    <t>Предмет олимпиады:</t>
  </si>
  <si>
    <t>Этап:</t>
  </si>
  <si>
    <t>Участник</t>
  </si>
  <si>
    <t>Учитель</t>
  </si>
  <si>
    <t>Фамилия</t>
  </si>
  <si>
    <t>Имя</t>
  </si>
  <si>
    <t>Отчество</t>
  </si>
  <si>
    <t>Класс</t>
  </si>
  <si>
    <t>№ п\п</t>
  </si>
  <si>
    <t>Дата проведения</t>
  </si>
  <si>
    <t xml:space="preserve">Наименование муниципалитета (муниципальный район, городской округ)  </t>
  </si>
  <si>
    <t>Дата рождения (ДД.ММ.ГГ)</t>
  </si>
  <si>
    <t xml:space="preserve">Сокращенное наименование образовательной организации </t>
  </si>
  <si>
    <t>ФИО наставника</t>
  </si>
  <si>
    <t>Должность наставника</t>
  </si>
  <si>
    <t>ГО г.Октябрьский</t>
  </si>
  <si>
    <t>Max балл участника:</t>
  </si>
  <si>
    <t>Доля в % от максим. количества баллов</t>
  </si>
  <si>
    <t>Рейтинг</t>
  </si>
  <si>
    <t>Шифр</t>
  </si>
  <si>
    <t>Статус участника (Победитель, Призер, Участник)</t>
  </si>
  <si>
    <t>Гражданство (РФ)</t>
  </si>
  <si>
    <t>Ограниченные возможности здоровья (имеются/не имеются)</t>
  </si>
  <si>
    <t>Полное наименование образовательной организации (по уставу)</t>
  </si>
  <si>
    <t>Класс обучения</t>
  </si>
  <si>
    <t>Результат (балл)</t>
  </si>
  <si>
    <t>не имеются</t>
  </si>
  <si>
    <t>Пол (Муж/Жен)</t>
  </si>
  <si>
    <t>Муж</t>
  </si>
  <si>
    <t>Жен</t>
  </si>
  <si>
    <t>имеются</t>
  </si>
  <si>
    <t>Состав жюри:</t>
  </si>
  <si>
    <t>Max балл за олимпиаду:</t>
  </si>
  <si>
    <t>Квота на победителей и призеров</t>
  </si>
  <si>
    <t>Заменить статус "призер" на "участник"</t>
  </si>
  <si>
    <t>Количество участников по предмету</t>
  </si>
  <si>
    <t>Победители по предмету</t>
  </si>
  <si>
    <t>Призеры по предмету</t>
  </si>
  <si>
    <t>Участники по предмету</t>
  </si>
  <si>
    <t>Победители и призеры по предмету</t>
  </si>
  <si>
    <t>Количество участников по классу</t>
  </si>
  <si>
    <t>Победители по классу</t>
  </si>
  <si>
    <t>Призеры по классу</t>
  </si>
  <si>
    <t>Участники по классу</t>
  </si>
  <si>
    <t>Информация о победителях и призерах по предмету</t>
  </si>
  <si>
    <t>РОО/ГОО</t>
  </si>
  <si>
    <t>Школьный этап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</si>
  <si>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 __________ в 5 классах в 2021-2022 учебном году</t>
    </r>
  </si>
  <si>
    <t xml:space="preserve">Место работы </t>
  </si>
  <si>
    <t>Электроннная почта</t>
  </si>
  <si>
    <t>Номер телефона</t>
  </si>
  <si>
    <t xml:space="preserve"> МБОУ СОШ №9</t>
  </si>
  <si>
    <t>РФ</t>
  </si>
  <si>
    <t>муниципальное бюджетное общеобразовательное учреждение " Средняя общеобразовательная школа №9" городского округа город Октябрьский Республики Башкортостан</t>
  </si>
  <si>
    <t>МБОУ СОШ №9</t>
  </si>
  <si>
    <t>учитель</t>
  </si>
  <si>
    <t>Мунииальное бюджетное общеобразовательное учреждение "Средняя общеобразовательная школа №9" ГО г. Октябрьский респ. Башкортостан</t>
  </si>
  <si>
    <t>МБОУ СОШ №9 ГО г. Октябрьский</t>
  </si>
  <si>
    <t>Мунициальное бюджетное общеобразовательное учреждение "Средняя обзеобразовательная школа №9" ГО г. Октябрьский респ. Башкортостан</t>
  </si>
  <si>
    <t>Бескоровайная В.О.</t>
  </si>
  <si>
    <t>Дудникова Д.В.</t>
  </si>
  <si>
    <t>Сырова А.М.</t>
  </si>
  <si>
    <t>Кузьмина Г.З.</t>
  </si>
  <si>
    <t>Хасанова Н.К.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</si>
  <si>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  в 6 классах в 2022-2023 учебном году</t>
    </r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</si>
  <si>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  в 7 классах в 2021-2022 учебном году</t>
    </r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</si>
  <si>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 в 8 классах в 2021-2022 учебном году</t>
    </r>
  </si>
  <si>
    <t>муниципальное бюджетное общеобразовательное учреждение "Средняя общеобразовательная школа №9" городского округа город Октябрьский Республики Башкортостан</t>
  </si>
  <si>
    <t>литература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</si>
  <si>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   в 5 классах в 2022-2023 учебном году</t>
    </r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</si>
  <si>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 в 9 классах в 2021-2022 учебном году</t>
    </r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</si>
  <si>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  в 10 классах в 2021-2022 учебном году</t>
    </r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</si>
  <si>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  в 11 классах в 2021-2022 учебном году</t>
    </r>
  </si>
  <si>
    <t>химия</t>
  </si>
  <si>
    <t>Рамилевич</t>
  </si>
  <si>
    <t>муж</t>
  </si>
  <si>
    <t>7б</t>
  </si>
  <si>
    <t>Шарипова Люция Исмагзамовна</t>
  </si>
  <si>
    <t>МБОУ СОШ№9</t>
  </si>
  <si>
    <t>Анастасия</t>
  </si>
  <si>
    <t>Михайловна</t>
  </si>
  <si>
    <t>жен</t>
  </si>
  <si>
    <t>Ильназ</t>
  </si>
  <si>
    <t>8А</t>
  </si>
  <si>
    <t>8В</t>
  </si>
  <si>
    <t>9Б</t>
  </si>
  <si>
    <t>9В</t>
  </si>
  <si>
    <t>Шарипова Л.И.</t>
  </si>
  <si>
    <t>Анохина Е.В.</t>
  </si>
  <si>
    <t>Давлеткулова С.Ф.</t>
  </si>
  <si>
    <t>Зиангирова Р.В.</t>
  </si>
  <si>
    <t>Хабирова Г.Г.</t>
  </si>
  <si>
    <t>ИИР</t>
  </si>
  <si>
    <t>ЖАМ</t>
  </si>
  <si>
    <t>ГКВ</t>
  </si>
  <si>
    <t>ГАР</t>
  </si>
  <si>
    <t>ИАА</t>
  </si>
  <si>
    <t>СДД</t>
  </si>
  <si>
    <t>ЛАР</t>
  </si>
  <si>
    <t>МВС</t>
  </si>
  <si>
    <t>ССР</t>
  </si>
  <si>
    <t>НКР</t>
  </si>
  <si>
    <t>ААД</t>
  </si>
  <si>
    <t>ЗАА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</si>
</sst>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dd&quot;.&quot;mm&quot;.&quot;yyyy"/>
    <numFmt numFmtId="165" formatCode="[$-419]General"/>
    <numFmt numFmtId="166" formatCode="0.0%"/>
    <numFmt numFmtId="167" formatCode="0.0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b/>
      <sz val="10"/>
      <name val="Arial Cyr"/>
      <charset val="204"/>
    </font>
    <font>
      <sz val="10"/>
      <color theme="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3" fillId="0" borderId="1" xfId="0" applyFont="1" applyBorder="1" applyAlignment="1">
      <alignment horizontal="center" vertical="center"/>
    </xf>
    <xf numFmtId="9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9" fontId="4" fillId="0" borderId="0" xfId="0" applyNumberFormat="1" applyFont="1" applyAlignment="1">
      <alignment vertical="center"/>
    </xf>
    <xf numFmtId="0" fontId="3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0" fontId="5" fillId="0" borderId="0" xfId="0" applyFont="1" applyFill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top"/>
    </xf>
    <xf numFmtId="1" fontId="5" fillId="0" borderId="0" xfId="0" applyNumberFormat="1" applyFont="1" applyAlignment="1">
      <alignment horizontal="center" vertical="center"/>
    </xf>
    <xf numFmtId="9" fontId="6" fillId="0" borderId="0" xfId="2" applyFont="1" applyAlignment="1">
      <alignment horizontal="center" vertical="center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9" fontId="7" fillId="0" borderId="0" xfId="2" applyFont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Border="1" applyAlignment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9" fontId="5" fillId="0" borderId="1" xfId="2" applyNumberFormat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Fill="1" applyBorder="1" applyAlignment="1">
      <alignment horizontal="right" vertical="top"/>
    </xf>
    <xf numFmtId="49" fontId="5" fillId="0" borderId="1" xfId="0" applyNumberFormat="1" applyFont="1" applyBorder="1" applyAlignment="1">
      <alignment horizontal="left" vertical="center"/>
    </xf>
    <xf numFmtId="14" fontId="5" fillId="0" borderId="1" xfId="0" applyNumberFormat="1" applyFont="1" applyFill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14" fontId="5" fillId="0" borderId="1" xfId="0" applyNumberFormat="1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67" fontId="5" fillId="0" borderId="0" xfId="0" applyNumberFormat="1" applyFont="1"/>
    <xf numFmtId="0" fontId="5" fillId="0" borderId="3" xfId="0" applyFont="1" applyFill="1" applyBorder="1" applyAlignment="1">
      <alignment horizontal="center"/>
    </xf>
    <xf numFmtId="0" fontId="9" fillId="0" borderId="1" xfId="3" applyFill="1" applyBorder="1" applyAlignment="1" applyProtection="1">
      <alignment vertical="center"/>
    </xf>
    <xf numFmtId="165" fontId="9" fillId="0" borderId="1" xfId="3" applyNumberFormat="1" applyFill="1" applyBorder="1" applyAlignment="1" applyProtection="1">
      <alignment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5" xfId="0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</cellXfs>
  <cellStyles count="4">
    <cellStyle name="Акцент1" xfId="1" builtinId="29" customBuiltin="1"/>
    <cellStyle name="Гиперссылка" xfId="3" builtinId="8"/>
    <cellStyle name="Обычный" xfId="0" builtinId="0"/>
    <cellStyle name="Процентный" xfId="2" builtinId="5"/>
  </cellStyles>
  <dxfs count="32"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406675</xdr:colOff>
      <xdr:row>62</xdr:row>
      <xdr:rowOff>19050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2275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19" zoomScale="90" zoomScaleNormal="90" workbookViewId="0">
      <selection activeCell="O33" sqref="O33"/>
    </sheetView>
  </sheetViews>
  <sheetFormatPr defaultRowHeight="12.75" x14ac:dyDescent="0.2"/>
  <sheetData/>
  <pageMargins left="0.25" right="0.25" top="0.75" bottom="0.75" header="0.3" footer="0.3"/>
  <pageSetup paperSize="9" scale="90" fitToHeight="0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"/>
  <sheetViews>
    <sheetView tabSelected="1" topLeftCell="A2" workbookViewId="0">
      <selection activeCell="K16" sqref="K16"/>
    </sheetView>
  </sheetViews>
  <sheetFormatPr defaultRowHeight="12.75" x14ac:dyDescent="0.2"/>
  <cols>
    <col min="2" max="2" width="40" bestFit="1" customWidth="1"/>
  </cols>
  <sheetData>
    <row r="2" spans="2:4" x14ac:dyDescent="0.2">
      <c r="B2" s="8" t="s">
        <v>44</v>
      </c>
    </row>
    <row r="4" spans="2:4" s="4" customFormat="1" ht="24" customHeight="1" x14ac:dyDescent="0.2">
      <c r="B4" s="3" t="s">
        <v>35</v>
      </c>
      <c r="C4" s="1">
        <f>SUM('4 класс:11 класс'!U2)</f>
        <v>13</v>
      </c>
    </row>
    <row r="5" spans="2:4" s="4" customFormat="1" ht="24" customHeight="1" x14ac:dyDescent="0.2">
      <c r="B5" s="3" t="s">
        <v>36</v>
      </c>
      <c r="C5" s="1">
        <f>SUM('4 класс:11 класс'!U3)</f>
        <v>0</v>
      </c>
    </row>
    <row r="6" spans="2:4" s="4" customFormat="1" ht="24" customHeight="1" x14ac:dyDescent="0.2">
      <c r="B6" s="3" t="s">
        <v>37</v>
      </c>
      <c r="C6" s="1">
        <f>SUM('4 класс:11 класс'!U4)</f>
        <v>0</v>
      </c>
    </row>
    <row r="7" spans="2:4" s="4" customFormat="1" ht="24" customHeight="1" x14ac:dyDescent="0.2">
      <c r="B7" s="3" t="s">
        <v>38</v>
      </c>
      <c r="C7" s="1">
        <f>SUM('4 класс:11 класс'!U5)</f>
        <v>13</v>
      </c>
    </row>
    <row r="8" spans="2:4" s="4" customFormat="1" ht="24" customHeight="1" x14ac:dyDescent="0.2">
      <c r="B8" s="3" t="s">
        <v>33</v>
      </c>
      <c r="C8" s="2">
        <v>0.45</v>
      </c>
    </row>
    <row r="9" spans="2:4" s="4" customFormat="1" ht="24" customHeight="1" x14ac:dyDescent="0.2">
      <c r="B9" s="5" t="s">
        <v>39</v>
      </c>
      <c r="C9" s="2">
        <f>(C5+C6)/C4</f>
        <v>0</v>
      </c>
    </row>
    <row r="10" spans="2:4" s="4" customFormat="1" ht="24" customHeight="1" x14ac:dyDescent="0.2">
      <c r="B10" s="3" t="s">
        <v>34</v>
      </c>
      <c r="C10" s="6">
        <f>IF((C4*D10)&gt;0,(C4*D10),0)</f>
        <v>0</v>
      </c>
      <c r="D10" s="7">
        <f>C9-45%</f>
        <v>-0.45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3"/>
  <sheetViews>
    <sheetView topLeftCell="A16" zoomScaleNormal="100" workbookViewId="0">
      <selection activeCell="P12" sqref="P12"/>
    </sheetView>
  </sheetViews>
  <sheetFormatPr defaultColWidth="9.140625" defaultRowHeight="15" x14ac:dyDescent="0.25"/>
  <cols>
    <col min="1" max="1" width="4.5703125" style="11" customWidth="1"/>
    <col min="2" max="2" width="19.5703125" style="11" customWidth="1"/>
    <col min="3" max="4" width="16.5703125" style="11" customWidth="1"/>
    <col min="5" max="5" width="14.42578125" style="11" customWidth="1"/>
    <col min="6" max="6" width="10.7109375" style="11" customWidth="1"/>
    <col min="7" max="7" width="12.5703125" style="11" customWidth="1"/>
    <col min="8" max="8" width="12.42578125" style="11" customWidth="1"/>
    <col min="9" max="9" width="14.140625" style="11" bestFit="1" customWidth="1"/>
    <col min="10" max="10" width="18.5703125" style="11" customWidth="1"/>
    <col min="11" max="13" width="21" style="11" customWidth="1"/>
    <col min="14" max="15" width="13.85546875" style="11" customWidth="1"/>
    <col min="16" max="16" width="10.7109375" style="11" customWidth="1"/>
    <col min="17" max="18" width="8.42578125" style="11" customWidth="1"/>
    <col min="19" max="19" width="13" style="11" customWidth="1"/>
    <col min="20" max="20" width="38.85546875" style="11" customWidth="1"/>
    <col min="21" max="21" width="13.42578125" style="11" customWidth="1"/>
    <col min="22" max="16384" width="9.140625" style="11"/>
  </cols>
  <sheetData>
    <row r="1" spans="1:25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5" ht="32.25" customHeight="1" x14ac:dyDescent="0.25">
      <c r="B2" s="12"/>
      <c r="C2" s="71" t="s">
        <v>47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13" t="s">
        <v>40</v>
      </c>
      <c r="U2" s="14">
        <f>COUNTA(P12:P61)</f>
        <v>0</v>
      </c>
    </row>
    <row r="3" spans="1:25" x14ac:dyDescent="0.25">
      <c r="A3" s="56" t="s">
        <v>0</v>
      </c>
      <c r="B3" s="16"/>
      <c r="C3" s="56"/>
      <c r="E3" s="17" t="s">
        <v>28</v>
      </c>
      <c r="F3" s="17" t="s">
        <v>30</v>
      </c>
      <c r="G3" s="18"/>
      <c r="T3" s="19" t="s">
        <v>41</v>
      </c>
      <c r="U3" s="20">
        <f>COUNTIF(S12:S61,"победитель")</f>
        <v>0</v>
      </c>
    </row>
    <row r="4" spans="1:25" x14ac:dyDescent="0.25">
      <c r="A4" s="56" t="s">
        <v>45</v>
      </c>
      <c r="B4" s="16"/>
      <c r="C4" s="56"/>
      <c r="E4" s="17" t="s">
        <v>29</v>
      </c>
      <c r="F4" s="17" t="s">
        <v>26</v>
      </c>
      <c r="G4" s="18"/>
      <c r="T4" s="19" t="s">
        <v>42</v>
      </c>
      <c r="U4" s="14">
        <f>COUNTIF(S12:S61,"призер")</f>
        <v>0</v>
      </c>
    </row>
    <row r="5" spans="1:25" x14ac:dyDescent="0.25">
      <c r="A5" s="56" t="s">
        <v>1</v>
      </c>
      <c r="B5" s="16"/>
      <c r="C5" s="56" t="s">
        <v>46</v>
      </c>
      <c r="E5" s="18"/>
      <c r="G5" s="18"/>
      <c r="T5" s="19" t="s">
        <v>43</v>
      </c>
      <c r="U5" s="14">
        <f>COUNTIF(S12:S61,"участник")</f>
        <v>0</v>
      </c>
    </row>
    <row r="6" spans="1:25" x14ac:dyDescent="0.25">
      <c r="A6" s="56" t="s">
        <v>7</v>
      </c>
      <c r="B6" s="16"/>
      <c r="C6" s="56">
        <v>4</v>
      </c>
      <c r="E6" s="18"/>
      <c r="G6" s="18"/>
      <c r="S6" s="21"/>
      <c r="T6" s="19" t="s">
        <v>33</v>
      </c>
      <c r="U6" s="22">
        <v>0.45</v>
      </c>
    </row>
    <row r="7" spans="1:25" x14ac:dyDescent="0.25">
      <c r="A7" s="56" t="s">
        <v>9</v>
      </c>
      <c r="B7" s="16"/>
      <c r="C7" s="57"/>
      <c r="F7" s="18"/>
      <c r="G7" s="18"/>
      <c r="P7" s="63"/>
      <c r="T7" s="23" t="s">
        <v>39</v>
      </c>
      <c r="U7" s="22" t="e">
        <f>(U3+U4)/U2</f>
        <v>#DIV/0!</v>
      </c>
    </row>
    <row r="8" spans="1:25" x14ac:dyDescent="0.25">
      <c r="C8" s="72" t="s">
        <v>32</v>
      </c>
      <c r="D8" s="72"/>
      <c r="E8" s="15">
        <v>100</v>
      </c>
      <c r="L8" s="24"/>
      <c r="M8" s="24" t="s">
        <v>16</v>
      </c>
      <c r="N8" s="25">
        <f>MAX(P12:P61)</f>
        <v>0</v>
      </c>
      <c r="O8" s="26" t="str">
        <f>IF(N8*100/E8&gt;=50,"победитель","участник")</f>
        <v>участник</v>
      </c>
      <c r="P8" s="63"/>
      <c r="S8" s="27" t="e">
        <f>U7-45%</f>
        <v>#DIV/0!</v>
      </c>
      <c r="T8" s="19" t="s">
        <v>34</v>
      </c>
      <c r="U8" s="28" t="e">
        <f>IF((U2*S8)&gt;0,(U2*S8),0)</f>
        <v>#DIV/0!</v>
      </c>
    </row>
    <row r="9" spans="1:25" ht="12.75" customHeight="1" x14ac:dyDescent="0.25">
      <c r="A9" s="29"/>
      <c r="B9" s="30"/>
      <c r="C9" s="73" t="s">
        <v>2</v>
      </c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5"/>
      <c r="T9" s="67" t="s">
        <v>3</v>
      </c>
      <c r="U9" s="68"/>
      <c r="V9" s="69"/>
    </row>
    <row r="10" spans="1:25" ht="12.75" customHeight="1" x14ac:dyDescent="0.25">
      <c r="A10" s="29"/>
      <c r="B10" s="30"/>
      <c r="C10" s="60"/>
      <c r="D10" s="61"/>
      <c r="E10" s="61"/>
      <c r="F10" s="61"/>
      <c r="G10" s="61"/>
      <c r="H10" s="61"/>
      <c r="I10" s="61"/>
      <c r="J10" s="61"/>
      <c r="K10" s="61"/>
      <c r="L10" s="64"/>
      <c r="M10" s="64"/>
      <c r="N10" s="61"/>
      <c r="O10" s="61"/>
      <c r="P10" s="61"/>
      <c r="Q10" s="61"/>
      <c r="R10" s="61"/>
      <c r="S10" s="62"/>
      <c r="T10" s="59"/>
      <c r="U10" s="59"/>
      <c r="V10" s="10"/>
    </row>
    <row r="11" spans="1:25" ht="90" x14ac:dyDescent="0.25">
      <c r="A11" s="35" t="s">
        <v>8</v>
      </c>
      <c r="B11" s="9" t="s">
        <v>10</v>
      </c>
      <c r="C11" s="9" t="s">
        <v>4</v>
      </c>
      <c r="D11" s="9" t="s">
        <v>5</v>
      </c>
      <c r="E11" s="9" t="s">
        <v>6</v>
      </c>
      <c r="F11" s="9" t="s">
        <v>27</v>
      </c>
      <c r="G11" s="9" t="s">
        <v>11</v>
      </c>
      <c r="H11" s="9" t="s">
        <v>21</v>
      </c>
      <c r="I11" s="9" t="s">
        <v>22</v>
      </c>
      <c r="J11" s="9" t="s">
        <v>23</v>
      </c>
      <c r="K11" s="9" t="s">
        <v>12</v>
      </c>
      <c r="L11" s="9" t="s">
        <v>49</v>
      </c>
      <c r="M11" s="9" t="s">
        <v>50</v>
      </c>
      <c r="N11" s="9" t="s">
        <v>24</v>
      </c>
      <c r="O11" s="36" t="s">
        <v>19</v>
      </c>
      <c r="P11" s="9" t="s">
        <v>25</v>
      </c>
      <c r="Q11" s="9" t="s">
        <v>17</v>
      </c>
      <c r="R11" s="9" t="s">
        <v>18</v>
      </c>
      <c r="S11" s="9" t="s">
        <v>20</v>
      </c>
      <c r="T11" s="9" t="s">
        <v>13</v>
      </c>
      <c r="U11" s="9" t="s">
        <v>14</v>
      </c>
      <c r="V11" s="9" t="s">
        <v>48</v>
      </c>
      <c r="W11" s="37"/>
      <c r="X11" s="37"/>
      <c r="Y11" s="37"/>
    </row>
    <row r="12" spans="1:25" s="39" customFormat="1" ht="12.95" customHeight="1" x14ac:dyDescent="0.2">
      <c r="A12" s="35">
        <v>1</v>
      </c>
      <c r="B12" s="58" t="s">
        <v>15</v>
      </c>
      <c r="C12" s="41"/>
      <c r="D12" s="41"/>
      <c r="E12" s="41"/>
      <c r="F12" s="41"/>
      <c r="G12" s="42"/>
      <c r="H12" s="43"/>
      <c r="I12" s="43"/>
      <c r="J12" s="44"/>
      <c r="K12" s="44"/>
      <c r="L12" s="44"/>
      <c r="M12" s="44"/>
      <c r="N12" s="45"/>
      <c r="O12" s="46"/>
      <c r="P12" s="47"/>
      <c r="Q12" s="38" t="str">
        <f t="shared" ref="Q12:Q61" si="0">IF(P12="","",P12/$E$8)</f>
        <v/>
      </c>
      <c r="R12" s="38" t="str">
        <f t="shared" ref="R12:R61" si="1">IF(P12="","",P12/$N$8)</f>
        <v/>
      </c>
      <c r="S12" s="48" t="str">
        <f>IF(P12="","",IF($N$8=P12,$O$8,IF(Q12&gt;=50%,"призер","участник")))</f>
        <v/>
      </c>
      <c r="T12" s="44"/>
      <c r="U12" s="49"/>
      <c r="V12" s="50"/>
    </row>
    <row r="13" spans="1:25" s="39" customFormat="1" ht="12.95" customHeight="1" x14ac:dyDescent="0.2">
      <c r="A13" s="35">
        <v>2</v>
      </c>
      <c r="B13" s="58" t="s">
        <v>15</v>
      </c>
      <c r="C13" s="41"/>
      <c r="D13" s="41"/>
      <c r="E13" s="41"/>
      <c r="F13" s="41"/>
      <c r="G13" s="42"/>
      <c r="H13" s="43"/>
      <c r="I13" s="43"/>
      <c r="J13" s="44"/>
      <c r="K13" s="44"/>
      <c r="L13" s="44"/>
      <c r="M13" s="44"/>
      <c r="N13" s="45"/>
      <c r="O13" s="46"/>
      <c r="P13" s="47"/>
      <c r="Q13" s="38" t="str">
        <f t="shared" si="0"/>
        <v/>
      </c>
      <c r="R13" s="38" t="str">
        <f t="shared" si="1"/>
        <v/>
      </c>
      <c r="S13" s="48" t="str">
        <f t="shared" ref="S13:S61" si="2">IF(P13="","",IF($N$8=P13,$O$8,IF(Q13&gt;=50%,"призер","участник")))</f>
        <v/>
      </c>
      <c r="T13" s="44"/>
      <c r="U13" s="49"/>
      <c r="V13" s="50"/>
    </row>
    <row r="14" spans="1:25" x14ac:dyDescent="0.25">
      <c r="A14" s="35">
        <v>3</v>
      </c>
      <c r="B14" s="58" t="s">
        <v>15</v>
      </c>
      <c r="C14" s="41"/>
      <c r="D14" s="41"/>
      <c r="E14" s="41"/>
      <c r="F14" s="41"/>
      <c r="G14" s="51"/>
      <c r="H14" s="43"/>
      <c r="I14" s="43"/>
      <c r="J14" s="52"/>
      <c r="K14" s="52"/>
      <c r="L14" s="52"/>
      <c r="M14" s="52"/>
      <c r="N14" s="53"/>
      <c r="O14" s="46"/>
      <c r="P14" s="47"/>
      <c r="Q14" s="38" t="str">
        <f t="shared" si="0"/>
        <v/>
      </c>
      <c r="R14" s="38" t="str">
        <f t="shared" si="1"/>
        <v/>
      </c>
      <c r="S14" s="48" t="str">
        <f t="shared" si="2"/>
        <v/>
      </c>
      <c r="T14" s="44"/>
      <c r="U14" s="49"/>
      <c r="V14" s="50"/>
    </row>
    <row r="15" spans="1:25" x14ac:dyDescent="0.25">
      <c r="A15" s="35">
        <v>4</v>
      </c>
      <c r="B15" s="58" t="s">
        <v>15</v>
      </c>
      <c r="C15" s="41"/>
      <c r="D15" s="41"/>
      <c r="E15" s="41"/>
      <c r="F15" s="41"/>
      <c r="G15" s="42"/>
      <c r="H15" s="43"/>
      <c r="I15" s="43"/>
      <c r="J15" s="44"/>
      <c r="K15" s="44"/>
      <c r="L15" s="44"/>
      <c r="M15" s="44"/>
      <c r="N15" s="45"/>
      <c r="O15" s="46"/>
      <c r="P15" s="47"/>
      <c r="Q15" s="38" t="str">
        <f t="shared" si="0"/>
        <v/>
      </c>
      <c r="R15" s="38" t="str">
        <f t="shared" si="1"/>
        <v/>
      </c>
      <c r="S15" s="48" t="str">
        <f t="shared" si="2"/>
        <v/>
      </c>
      <c r="T15" s="44"/>
      <c r="U15" s="49"/>
      <c r="V15" s="50"/>
    </row>
    <row r="16" spans="1:25" x14ac:dyDescent="0.25">
      <c r="A16" s="35">
        <v>5</v>
      </c>
      <c r="B16" s="58" t="s">
        <v>15</v>
      </c>
      <c r="C16" s="41"/>
      <c r="D16" s="41"/>
      <c r="E16" s="41"/>
      <c r="F16" s="41"/>
      <c r="G16" s="42"/>
      <c r="H16" s="43"/>
      <c r="I16" s="43"/>
      <c r="J16" s="44"/>
      <c r="K16" s="44"/>
      <c r="L16" s="44"/>
      <c r="M16" s="44"/>
      <c r="N16" s="45"/>
      <c r="O16" s="46"/>
      <c r="P16" s="47"/>
      <c r="Q16" s="38" t="str">
        <f t="shared" si="0"/>
        <v/>
      </c>
      <c r="R16" s="38" t="str">
        <f t="shared" si="1"/>
        <v/>
      </c>
      <c r="S16" s="48" t="str">
        <f t="shared" si="2"/>
        <v/>
      </c>
      <c r="T16" s="44"/>
      <c r="U16" s="49"/>
      <c r="V16" s="50"/>
    </row>
    <row r="17" spans="1:22" x14ac:dyDescent="0.25">
      <c r="A17" s="35">
        <v>6</v>
      </c>
      <c r="B17" s="58" t="s">
        <v>15</v>
      </c>
      <c r="C17" s="41"/>
      <c r="D17" s="41"/>
      <c r="E17" s="41"/>
      <c r="F17" s="41"/>
      <c r="G17" s="42"/>
      <c r="H17" s="43"/>
      <c r="I17" s="43"/>
      <c r="J17" s="44"/>
      <c r="K17" s="44"/>
      <c r="L17" s="44"/>
      <c r="M17" s="44"/>
      <c r="N17" s="45"/>
      <c r="O17" s="46"/>
      <c r="P17" s="47"/>
      <c r="Q17" s="38" t="str">
        <f t="shared" si="0"/>
        <v/>
      </c>
      <c r="R17" s="38" t="str">
        <f t="shared" si="1"/>
        <v/>
      </c>
      <c r="S17" s="48" t="str">
        <f t="shared" si="2"/>
        <v/>
      </c>
      <c r="T17" s="44"/>
      <c r="U17" s="49"/>
      <c r="V17" s="50"/>
    </row>
    <row r="18" spans="1:22" x14ac:dyDescent="0.25">
      <c r="A18" s="35">
        <v>7</v>
      </c>
      <c r="B18" s="58" t="s">
        <v>15</v>
      </c>
      <c r="C18" s="41"/>
      <c r="D18" s="41"/>
      <c r="E18" s="41"/>
      <c r="F18" s="41"/>
      <c r="G18" s="42"/>
      <c r="H18" s="43"/>
      <c r="I18" s="43"/>
      <c r="J18" s="44"/>
      <c r="K18" s="44"/>
      <c r="L18" s="44"/>
      <c r="M18" s="44"/>
      <c r="N18" s="45"/>
      <c r="O18" s="46"/>
      <c r="P18" s="47"/>
      <c r="Q18" s="38" t="str">
        <f t="shared" si="0"/>
        <v/>
      </c>
      <c r="R18" s="38" t="str">
        <f t="shared" si="1"/>
        <v/>
      </c>
      <c r="S18" s="48" t="str">
        <f t="shared" si="2"/>
        <v/>
      </c>
      <c r="T18" s="44"/>
      <c r="U18" s="49"/>
      <c r="V18" s="50"/>
    </row>
    <row r="19" spans="1:22" x14ac:dyDescent="0.25">
      <c r="A19" s="35">
        <v>8</v>
      </c>
      <c r="B19" s="58" t="s">
        <v>15</v>
      </c>
      <c r="C19" s="41"/>
      <c r="D19" s="41"/>
      <c r="E19" s="41"/>
      <c r="F19" s="41"/>
      <c r="G19" s="42"/>
      <c r="H19" s="43"/>
      <c r="I19" s="43"/>
      <c r="J19" s="44"/>
      <c r="K19" s="44"/>
      <c r="L19" s="44"/>
      <c r="M19" s="44"/>
      <c r="N19" s="45"/>
      <c r="O19" s="46"/>
      <c r="P19" s="47"/>
      <c r="Q19" s="38" t="str">
        <f t="shared" si="0"/>
        <v/>
      </c>
      <c r="R19" s="38" t="str">
        <f t="shared" si="1"/>
        <v/>
      </c>
      <c r="S19" s="48" t="str">
        <f t="shared" si="2"/>
        <v/>
      </c>
      <c r="T19" s="44"/>
      <c r="U19" s="49"/>
      <c r="V19" s="50"/>
    </row>
    <row r="20" spans="1:22" x14ac:dyDescent="0.25">
      <c r="A20" s="35">
        <v>9</v>
      </c>
      <c r="B20" s="58" t="s">
        <v>15</v>
      </c>
      <c r="C20" s="41"/>
      <c r="D20" s="41"/>
      <c r="E20" s="41"/>
      <c r="F20" s="41"/>
      <c r="G20" s="42"/>
      <c r="H20" s="43"/>
      <c r="I20" s="43"/>
      <c r="J20" s="44"/>
      <c r="K20" s="44"/>
      <c r="L20" s="44"/>
      <c r="M20" s="44"/>
      <c r="N20" s="45"/>
      <c r="O20" s="46"/>
      <c r="P20" s="47"/>
      <c r="Q20" s="38" t="str">
        <f t="shared" si="0"/>
        <v/>
      </c>
      <c r="R20" s="38" t="str">
        <f t="shared" si="1"/>
        <v/>
      </c>
      <c r="S20" s="48" t="str">
        <f t="shared" si="2"/>
        <v/>
      </c>
      <c r="T20" s="44"/>
      <c r="U20" s="49"/>
      <c r="V20" s="50"/>
    </row>
    <row r="21" spans="1:22" x14ac:dyDescent="0.25">
      <c r="A21" s="35">
        <v>10</v>
      </c>
      <c r="B21" s="58" t="s">
        <v>15</v>
      </c>
      <c r="C21" s="41"/>
      <c r="D21" s="41"/>
      <c r="E21" s="41"/>
      <c r="F21" s="41"/>
      <c r="G21" s="42"/>
      <c r="H21" s="43"/>
      <c r="I21" s="43"/>
      <c r="J21" s="44"/>
      <c r="K21" s="44"/>
      <c r="L21" s="44"/>
      <c r="M21" s="44"/>
      <c r="N21" s="45"/>
      <c r="O21" s="46"/>
      <c r="P21" s="47"/>
      <c r="Q21" s="38" t="str">
        <f t="shared" si="0"/>
        <v/>
      </c>
      <c r="R21" s="38" t="str">
        <f t="shared" si="1"/>
        <v/>
      </c>
      <c r="S21" s="48" t="str">
        <f t="shared" si="2"/>
        <v/>
      </c>
      <c r="T21" s="44"/>
      <c r="U21" s="49"/>
      <c r="V21" s="50"/>
    </row>
    <row r="22" spans="1:22" x14ac:dyDescent="0.25">
      <c r="A22" s="35">
        <v>11</v>
      </c>
      <c r="B22" s="58" t="s">
        <v>15</v>
      </c>
      <c r="C22" s="41"/>
      <c r="D22" s="41"/>
      <c r="E22" s="41"/>
      <c r="F22" s="41"/>
      <c r="G22" s="42"/>
      <c r="H22" s="43"/>
      <c r="I22" s="43"/>
      <c r="J22" s="44"/>
      <c r="K22" s="44"/>
      <c r="L22" s="44"/>
      <c r="M22" s="44"/>
      <c r="N22" s="45"/>
      <c r="O22" s="46"/>
      <c r="P22" s="47"/>
      <c r="Q22" s="38" t="str">
        <f t="shared" si="0"/>
        <v/>
      </c>
      <c r="R22" s="38" t="str">
        <f t="shared" si="1"/>
        <v/>
      </c>
      <c r="S22" s="48" t="str">
        <f t="shared" si="2"/>
        <v/>
      </c>
      <c r="T22" s="44"/>
      <c r="U22" s="49"/>
      <c r="V22" s="50"/>
    </row>
    <row r="23" spans="1:22" x14ac:dyDescent="0.25">
      <c r="A23" s="35">
        <v>12</v>
      </c>
      <c r="B23" s="58" t="s">
        <v>15</v>
      </c>
      <c r="C23" s="41"/>
      <c r="D23" s="41"/>
      <c r="E23" s="41"/>
      <c r="F23" s="41"/>
      <c r="G23" s="42"/>
      <c r="H23" s="43"/>
      <c r="I23" s="43"/>
      <c r="J23" s="44"/>
      <c r="K23" s="44"/>
      <c r="L23" s="44"/>
      <c r="M23" s="44"/>
      <c r="N23" s="45"/>
      <c r="O23" s="46"/>
      <c r="P23" s="47"/>
      <c r="Q23" s="38" t="str">
        <f t="shared" si="0"/>
        <v/>
      </c>
      <c r="R23" s="38" t="str">
        <f t="shared" si="1"/>
        <v/>
      </c>
      <c r="S23" s="48" t="str">
        <f t="shared" si="2"/>
        <v/>
      </c>
      <c r="T23" s="44"/>
      <c r="U23" s="49"/>
      <c r="V23" s="50"/>
    </row>
    <row r="24" spans="1:22" x14ac:dyDescent="0.25">
      <c r="A24" s="35">
        <v>13</v>
      </c>
      <c r="B24" s="58" t="s">
        <v>15</v>
      </c>
      <c r="C24" s="41"/>
      <c r="D24" s="41"/>
      <c r="E24" s="41"/>
      <c r="F24" s="41"/>
      <c r="G24" s="42"/>
      <c r="H24" s="43"/>
      <c r="I24" s="43"/>
      <c r="J24" s="44"/>
      <c r="K24" s="44"/>
      <c r="L24" s="44"/>
      <c r="M24" s="44"/>
      <c r="N24" s="45"/>
      <c r="O24" s="46"/>
      <c r="P24" s="47"/>
      <c r="Q24" s="38" t="str">
        <f t="shared" si="0"/>
        <v/>
      </c>
      <c r="R24" s="38" t="str">
        <f t="shared" si="1"/>
        <v/>
      </c>
      <c r="S24" s="48" t="str">
        <f t="shared" si="2"/>
        <v/>
      </c>
      <c r="T24" s="44"/>
      <c r="U24" s="49"/>
      <c r="V24" s="50"/>
    </row>
    <row r="25" spans="1:22" x14ac:dyDescent="0.25">
      <c r="A25" s="35">
        <v>14</v>
      </c>
      <c r="B25" s="58" t="s">
        <v>15</v>
      </c>
      <c r="C25" s="41"/>
      <c r="D25" s="41"/>
      <c r="E25" s="41"/>
      <c r="F25" s="41"/>
      <c r="G25" s="42"/>
      <c r="H25" s="43"/>
      <c r="I25" s="43"/>
      <c r="J25" s="44"/>
      <c r="K25" s="44"/>
      <c r="L25" s="44"/>
      <c r="M25" s="44"/>
      <c r="N25" s="45"/>
      <c r="O25" s="46"/>
      <c r="P25" s="47"/>
      <c r="Q25" s="38" t="str">
        <f t="shared" si="0"/>
        <v/>
      </c>
      <c r="R25" s="38" t="str">
        <f t="shared" si="1"/>
        <v/>
      </c>
      <c r="S25" s="48" t="str">
        <f t="shared" si="2"/>
        <v/>
      </c>
      <c r="T25" s="44"/>
      <c r="U25" s="49"/>
      <c r="V25" s="50"/>
    </row>
    <row r="26" spans="1:22" x14ac:dyDescent="0.25">
      <c r="A26" s="35">
        <v>15</v>
      </c>
      <c r="B26" s="58" t="s">
        <v>15</v>
      </c>
      <c r="C26" s="41"/>
      <c r="D26" s="41"/>
      <c r="E26" s="41"/>
      <c r="F26" s="41"/>
      <c r="G26" s="42"/>
      <c r="H26" s="43"/>
      <c r="I26" s="43"/>
      <c r="J26" s="44"/>
      <c r="K26" s="44"/>
      <c r="L26" s="44"/>
      <c r="M26" s="44"/>
      <c r="N26" s="45"/>
      <c r="O26" s="46"/>
      <c r="P26" s="47"/>
      <c r="Q26" s="38" t="str">
        <f t="shared" si="0"/>
        <v/>
      </c>
      <c r="R26" s="38" t="str">
        <f t="shared" si="1"/>
        <v/>
      </c>
      <c r="S26" s="48" t="str">
        <f t="shared" si="2"/>
        <v/>
      </c>
      <c r="T26" s="44"/>
      <c r="U26" s="49"/>
      <c r="V26" s="50"/>
    </row>
    <row r="27" spans="1:22" x14ac:dyDescent="0.25">
      <c r="A27" s="35">
        <v>16</v>
      </c>
      <c r="B27" s="58" t="s">
        <v>15</v>
      </c>
      <c r="C27" s="41"/>
      <c r="D27" s="41"/>
      <c r="E27" s="41"/>
      <c r="F27" s="41"/>
      <c r="G27" s="42"/>
      <c r="H27" s="43"/>
      <c r="I27" s="43"/>
      <c r="J27" s="44"/>
      <c r="K27" s="44"/>
      <c r="L27" s="44"/>
      <c r="M27" s="44"/>
      <c r="N27" s="45"/>
      <c r="O27" s="46"/>
      <c r="P27" s="47"/>
      <c r="Q27" s="38" t="str">
        <f t="shared" si="0"/>
        <v/>
      </c>
      <c r="R27" s="38" t="str">
        <f t="shared" si="1"/>
        <v/>
      </c>
      <c r="S27" s="48" t="str">
        <f t="shared" si="2"/>
        <v/>
      </c>
      <c r="T27" s="44"/>
      <c r="U27" s="49"/>
      <c r="V27" s="50"/>
    </row>
    <row r="28" spans="1:22" x14ac:dyDescent="0.25">
      <c r="A28" s="35">
        <v>17</v>
      </c>
      <c r="B28" s="58" t="s">
        <v>15</v>
      </c>
      <c r="C28" s="41"/>
      <c r="D28" s="41"/>
      <c r="E28" s="41"/>
      <c r="F28" s="41"/>
      <c r="G28" s="42"/>
      <c r="H28" s="43"/>
      <c r="I28" s="43"/>
      <c r="J28" s="44"/>
      <c r="K28" s="44"/>
      <c r="L28" s="44"/>
      <c r="M28" s="44"/>
      <c r="N28" s="45"/>
      <c r="O28" s="46"/>
      <c r="P28" s="47"/>
      <c r="Q28" s="38" t="str">
        <f t="shared" si="0"/>
        <v/>
      </c>
      <c r="R28" s="38" t="str">
        <f t="shared" si="1"/>
        <v/>
      </c>
      <c r="S28" s="48" t="str">
        <f t="shared" si="2"/>
        <v/>
      </c>
      <c r="T28" s="44"/>
      <c r="U28" s="49"/>
      <c r="V28" s="50"/>
    </row>
    <row r="29" spans="1:22" x14ac:dyDescent="0.25">
      <c r="A29" s="35">
        <v>18</v>
      </c>
      <c r="B29" s="58" t="s">
        <v>15</v>
      </c>
      <c r="C29" s="41"/>
      <c r="D29" s="41"/>
      <c r="E29" s="41"/>
      <c r="F29" s="41"/>
      <c r="G29" s="42"/>
      <c r="H29" s="43"/>
      <c r="I29" s="43"/>
      <c r="J29" s="44"/>
      <c r="K29" s="44"/>
      <c r="L29" s="44"/>
      <c r="M29" s="44"/>
      <c r="N29" s="45"/>
      <c r="O29" s="46"/>
      <c r="P29" s="47"/>
      <c r="Q29" s="38" t="str">
        <f t="shared" si="0"/>
        <v/>
      </c>
      <c r="R29" s="38" t="str">
        <f t="shared" si="1"/>
        <v/>
      </c>
      <c r="S29" s="48" t="str">
        <f t="shared" si="2"/>
        <v/>
      </c>
      <c r="T29" s="44"/>
      <c r="U29" s="49"/>
      <c r="V29" s="50"/>
    </row>
    <row r="30" spans="1:22" x14ac:dyDescent="0.25">
      <c r="A30" s="35">
        <v>19</v>
      </c>
      <c r="B30" s="58" t="s">
        <v>15</v>
      </c>
      <c r="C30" s="41"/>
      <c r="D30" s="41"/>
      <c r="E30" s="41"/>
      <c r="F30" s="41"/>
      <c r="G30" s="42"/>
      <c r="H30" s="43"/>
      <c r="I30" s="43"/>
      <c r="J30" s="44"/>
      <c r="K30" s="44"/>
      <c r="L30" s="44"/>
      <c r="M30" s="44"/>
      <c r="N30" s="45"/>
      <c r="O30" s="46"/>
      <c r="P30" s="47"/>
      <c r="Q30" s="38" t="str">
        <f t="shared" si="0"/>
        <v/>
      </c>
      <c r="R30" s="38" t="str">
        <f t="shared" si="1"/>
        <v/>
      </c>
      <c r="S30" s="48" t="str">
        <f t="shared" si="2"/>
        <v/>
      </c>
      <c r="T30" s="44"/>
      <c r="U30" s="49"/>
      <c r="V30" s="50"/>
    </row>
    <row r="31" spans="1:22" x14ac:dyDescent="0.25">
      <c r="A31" s="35">
        <v>20</v>
      </c>
      <c r="B31" s="58" t="s">
        <v>15</v>
      </c>
      <c r="C31" s="41"/>
      <c r="D31" s="41"/>
      <c r="E31" s="41"/>
      <c r="F31" s="41"/>
      <c r="G31" s="42"/>
      <c r="H31" s="43"/>
      <c r="I31" s="43"/>
      <c r="J31" s="44"/>
      <c r="K31" s="44"/>
      <c r="L31" s="44"/>
      <c r="M31" s="44"/>
      <c r="N31" s="45"/>
      <c r="O31" s="46"/>
      <c r="P31" s="47"/>
      <c r="Q31" s="38" t="str">
        <f t="shared" si="0"/>
        <v/>
      </c>
      <c r="R31" s="38" t="str">
        <f t="shared" si="1"/>
        <v/>
      </c>
      <c r="S31" s="48" t="str">
        <f t="shared" si="2"/>
        <v/>
      </c>
      <c r="T31" s="44"/>
      <c r="U31" s="49"/>
      <c r="V31" s="50"/>
    </row>
    <row r="32" spans="1:22" x14ac:dyDescent="0.25">
      <c r="A32" s="35">
        <v>21</v>
      </c>
      <c r="B32" s="58" t="s">
        <v>15</v>
      </c>
      <c r="C32" s="41"/>
      <c r="D32" s="41"/>
      <c r="E32" s="41"/>
      <c r="F32" s="41"/>
      <c r="G32" s="42"/>
      <c r="H32" s="43"/>
      <c r="I32" s="43"/>
      <c r="J32" s="44"/>
      <c r="K32" s="44"/>
      <c r="L32" s="44"/>
      <c r="M32" s="44"/>
      <c r="N32" s="45"/>
      <c r="O32" s="46"/>
      <c r="P32" s="47"/>
      <c r="Q32" s="38" t="str">
        <f t="shared" si="0"/>
        <v/>
      </c>
      <c r="R32" s="38" t="str">
        <f t="shared" si="1"/>
        <v/>
      </c>
      <c r="S32" s="48" t="str">
        <f t="shared" si="2"/>
        <v/>
      </c>
      <c r="T32" s="44"/>
      <c r="U32" s="49"/>
      <c r="V32" s="50"/>
    </row>
    <row r="33" spans="1:22" x14ac:dyDescent="0.25">
      <c r="A33" s="35">
        <v>22</v>
      </c>
      <c r="B33" s="58" t="s">
        <v>15</v>
      </c>
      <c r="C33" s="41"/>
      <c r="D33" s="41"/>
      <c r="E33" s="41"/>
      <c r="F33" s="41"/>
      <c r="G33" s="42"/>
      <c r="H33" s="43"/>
      <c r="I33" s="43"/>
      <c r="J33" s="44"/>
      <c r="K33" s="44"/>
      <c r="L33" s="44"/>
      <c r="M33" s="44"/>
      <c r="N33" s="45"/>
      <c r="O33" s="46"/>
      <c r="P33" s="47"/>
      <c r="Q33" s="38" t="str">
        <f t="shared" si="0"/>
        <v/>
      </c>
      <c r="R33" s="38" t="str">
        <f t="shared" si="1"/>
        <v/>
      </c>
      <c r="S33" s="48" t="str">
        <f t="shared" si="2"/>
        <v/>
      </c>
      <c r="T33" s="44"/>
      <c r="U33" s="49"/>
      <c r="V33" s="50"/>
    </row>
    <row r="34" spans="1:22" x14ac:dyDescent="0.25">
      <c r="A34" s="35">
        <v>23</v>
      </c>
      <c r="B34" s="58" t="s">
        <v>15</v>
      </c>
      <c r="C34" s="41"/>
      <c r="D34" s="41"/>
      <c r="E34" s="41"/>
      <c r="F34" s="41"/>
      <c r="G34" s="42"/>
      <c r="H34" s="43"/>
      <c r="I34" s="43"/>
      <c r="J34" s="44"/>
      <c r="K34" s="44"/>
      <c r="L34" s="44"/>
      <c r="M34" s="44"/>
      <c r="N34" s="45"/>
      <c r="O34" s="46"/>
      <c r="P34" s="47"/>
      <c r="Q34" s="38" t="str">
        <f t="shared" si="0"/>
        <v/>
      </c>
      <c r="R34" s="38" t="str">
        <f t="shared" si="1"/>
        <v/>
      </c>
      <c r="S34" s="48" t="str">
        <f t="shared" si="2"/>
        <v/>
      </c>
      <c r="T34" s="44"/>
      <c r="U34" s="49"/>
      <c r="V34" s="50"/>
    </row>
    <row r="35" spans="1:22" x14ac:dyDescent="0.25">
      <c r="A35" s="35">
        <v>24</v>
      </c>
      <c r="B35" s="58" t="s">
        <v>15</v>
      </c>
      <c r="C35" s="41"/>
      <c r="D35" s="41"/>
      <c r="E35" s="41"/>
      <c r="F35" s="41"/>
      <c r="G35" s="42"/>
      <c r="H35" s="43"/>
      <c r="I35" s="43"/>
      <c r="J35" s="44"/>
      <c r="K35" s="44"/>
      <c r="L35" s="44"/>
      <c r="M35" s="44"/>
      <c r="N35" s="45"/>
      <c r="O35" s="46"/>
      <c r="P35" s="47"/>
      <c r="Q35" s="38" t="str">
        <f t="shared" si="0"/>
        <v/>
      </c>
      <c r="R35" s="38" t="str">
        <f t="shared" si="1"/>
        <v/>
      </c>
      <c r="S35" s="48" t="str">
        <f t="shared" si="2"/>
        <v/>
      </c>
      <c r="T35" s="44"/>
      <c r="U35" s="49"/>
      <c r="V35" s="50"/>
    </row>
    <row r="36" spans="1:22" x14ac:dyDescent="0.25">
      <c r="A36" s="35">
        <v>25</v>
      </c>
      <c r="B36" s="58" t="s">
        <v>15</v>
      </c>
      <c r="C36" s="41"/>
      <c r="D36" s="41"/>
      <c r="E36" s="41"/>
      <c r="F36" s="41"/>
      <c r="G36" s="42"/>
      <c r="H36" s="43"/>
      <c r="I36" s="43"/>
      <c r="J36" s="44"/>
      <c r="K36" s="44"/>
      <c r="L36" s="44"/>
      <c r="M36" s="44"/>
      <c r="N36" s="45"/>
      <c r="O36" s="46"/>
      <c r="P36" s="47"/>
      <c r="Q36" s="38" t="str">
        <f t="shared" si="0"/>
        <v/>
      </c>
      <c r="R36" s="38" t="str">
        <f t="shared" si="1"/>
        <v/>
      </c>
      <c r="S36" s="48" t="str">
        <f t="shared" si="2"/>
        <v/>
      </c>
      <c r="T36" s="44"/>
      <c r="U36" s="49"/>
      <c r="V36" s="50"/>
    </row>
    <row r="37" spans="1:22" x14ac:dyDescent="0.25">
      <c r="A37" s="35">
        <v>26</v>
      </c>
      <c r="B37" s="58" t="s">
        <v>15</v>
      </c>
      <c r="C37" s="41"/>
      <c r="D37" s="41"/>
      <c r="E37" s="41"/>
      <c r="F37" s="41"/>
      <c r="G37" s="42"/>
      <c r="H37" s="43"/>
      <c r="I37" s="43"/>
      <c r="J37" s="44"/>
      <c r="K37" s="44"/>
      <c r="L37" s="44"/>
      <c r="M37" s="44"/>
      <c r="N37" s="45"/>
      <c r="O37" s="46"/>
      <c r="P37" s="47"/>
      <c r="Q37" s="38" t="str">
        <f t="shared" si="0"/>
        <v/>
      </c>
      <c r="R37" s="38" t="str">
        <f t="shared" si="1"/>
        <v/>
      </c>
      <c r="S37" s="48" t="str">
        <f t="shared" si="2"/>
        <v/>
      </c>
      <c r="T37" s="44"/>
      <c r="U37" s="49"/>
      <c r="V37" s="50"/>
    </row>
    <row r="38" spans="1:22" x14ac:dyDescent="0.25">
      <c r="A38" s="35">
        <v>27</v>
      </c>
      <c r="B38" s="58" t="s">
        <v>15</v>
      </c>
      <c r="C38" s="54"/>
      <c r="D38" s="54"/>
      <c r="E38" s="54"/>
      <c r="F38" s="54"/>
      <c r="G38" s="55"/>
      <c r="H38" s="43"/>
      <c r="I38" s="43"/>
      <c r="J38" s="50"/>
      <c r="K38" s="50"/>
      <c r="L38" s="50"/>
      <c r="M38" s="50"/>
      <c r="N38" s="45"/>
      <c r="O38" s="46"/>
      <c r="P38" s="47"/>
      <c r="Q38" s="38" t="str">
        <f t="shared" si="0"/>
        <v/>
      </c>
      <c r="R38" s="38" t="str">
        <f t="shared" si="1"/>
        <v/>
      </c>
      <c r="S38" s="48" t="str">
        <f t="shared" si="2"/>
        <v/>
      </c>
      <c r="T38" s="44"/>
      <c r="U38" s="49"/>
      <c r="V38" s="50"/>
    </row>
    <row r="39" spans="1:22" x14ac:dyDescent="0.25">
      <c r="A39" s="35">
        <v>28</v>
      </c>
      <c r="B39" s="58" t="s">
        <v>15</v>
      </c>
      <c r="C39" s="41"/>
      <c r="D39" s="41"/>
      <c r="E39" s="41"/>
      <c r="F39" s="41"/>
      <c r="G39" s="42"/>
      <c r="H39" s="43"/>
      <c r="I39" s="43"/>
      <c r="J39" s="44"/>
      <c r="K39" s="44"/>
      <c r="L39" s="44"/>
      <c r="M39" s="44"/>
      <c r="N39" s="45"/>
      <c r="O39" s="46"/>
      <c r="P39" s="47"/>
      <c r="Q39" s="38" t="str">
        <f t="shared" si="0"/>
        <v/>
      </c>
      <c r="R39" s="38" t="str">
        <f t="shared" si="1"/>
        <v/>
      </c>
      <c r="S39" s="48" t="str">
        <f t="shared" si="2"/>
        <v/>
      </c>
      <c r="T39" s="44"/>
      <c r="U39" s="49"/>
      <c r="V39" s="50"/>
    </row>
    <row r="40" spans="1:22" x14ac:dyDescent="0.25">
      <c r="A40" s="35">
        <v>29</v>
      </c>
      <c r="B40" s="58" t="s">
        <v>15</v>
      </c>
      <c r="C40" s="41"/>
      <c r="D40" s="41"/>
      <c r="E40" s="41"/>
      <c r="F40" s="41"/>
      <c r="G40" s="42"/>
      <c r="H40" s="43"/>
      <c r="I40" s="43"/>
      <c r="J40" s="44"/>
      <c r="K40" s="44"/>
      <c r="L40" s="44"/>
      <c r="M40" s="44"/>
      <c r="N40" s="45"/>
      <c r="O40" s="46"/>
      <c r="P40" s="47"/>
      <c r="Q40" s="38" t="str">
        <f t="shared" si="0"/>
        <v/>
      </c>
      <c r="R40" s="38" t="str">
        <f t="shared" si="1"/>
        <v/>
      </c>
      <c r="S40" s="48" t="str">
        <f t="shared" si="2"/>
        <v/>
      </c>
      <c r="T40" s="44"/>
      <c r="U40" s="49"/>
      <c r="V40" s="50"/>
    </row>
    <row r="41" spans="1:22" x14ac:dyDescent="0.25">
      <c r="A41" s="35">
        <v>30</v>
      </c>
      <c r="B41" s="58" t="s">
        <v>15</v>
      </c>
      <c r="C41" s="41"/>
      <c r="D41" s="41"/>
      <c r="E41" s="41"/>
      <c r="F41" s="41"/>
      <c r="G41" s="42"/>
      <c r="H41" s="43"/>
      <c r="I41" s="43"/>
      <c r="J41" s="44"/>
      <c r="K41" s="44"/>
      <c r="L41" s="44"/>
      <c r="M41" s="44"/>
      <c r="N41" s="45"/>
      <c r="O41" s="46"/>
      <c r="P41" s="47"/>
      <c r="Q41" s="38" t="str">
        <f t="shared" si="0"/>
        <v/>
      </c>
      <c r="R41" s="38" t="str">
        <f t="shared" si="1"/>
        <v/>
      </c>
      <c r="S41" s="48" t="str">
        <f t="shared" si="2"/>
        <v/>
      </c>
      <c r="T41" s="44"/>
      <c r="U41" s="49"/>
      <c r="V41" s="50"/>
    </row>
    <row r="42" spans="1:22" x14ac:dyDescent="0.25">
      <c r="A42" s="35">
        <v>31</v>
      </c>
      <c r="B42" s="58" t="s">
        <v>15</v>
      </c>
      <c r="C42" s="41"/>
      <c r="D42" s="41"/>
      <c r="E42" s="41"/>
      <c r="F42" s="41"/>
      <c r="G42" s="42"/>
      <c r="H42" s="43"/>
      <c r="I42" s="43"/>
      <c r="J42" s="44"/>
      <c r="K42" s="44"/>
      <c r="L42" s="44"/>
      <c r="M42" s="44"/>
      <c r="N42" s="45"/>
      <c r="O42" s="46"/>
      <c r="P42" s="47"/>
      <c r="Q42" s="38" t="str">
        <f t="shared" si="0"/>
        <v/>
      </c>
      <c r="R42" s="38" t="str">
        <f t="shared" si="1"/>
        <v/>
      </c>
      <c r="S42" s="48" t="str">
        <f t="shared" si="2"/>
        <v/>
      </c>
      <c r="T42" s="44"/>
      <c r="U42" s="49"/>
      <c r="V42" s="50"/>
    </row>
    <row r="43" spans="1:22" x14ac:dyDescent="0.25">
      <c r="A43" s="35">
        <v>32</v>
      </c>
      <c r="B43" s="58" t="s">
        <v>15</v>
      </c>
      <c r="C43" s="41"/>
      <c r="D43" s="41"/>
      <c r="E43" s="41"/>
      <c r="F43" s="41"/>
      <c r="G43" s="42"/>
      <c r="H43" s="43"/>
      <c r="I43" s="43"/>
      <c r="J43" s="44"/>
      <c r="K43" s="44"/>
      <c r="L43" s="44"/>
      <c r="M43" s="44"/>
      <c r="N43" s="45"/>
      <c r="O43" s="46"/>
      <c r="P43" s="47"/>
      <c r="Q43" s="38" t="str">
        <f t="shared" si="0"/>
        <v/>
      </c>
      <c r="R43" s="38" t="str">
        <f t="shared" si="1"/>
        <v/>
      </c>
      <c r="S43" s="48" t="str">
        <f t="shared" si="2"/>
        <v/>
      </c>
      <c r="T43" s="44"/>
      <c r="U43" s="49"/>
      <c r="V43" s="50"/>
    </row>
    <row r="44" spans="1:22" x14ac:dyDescent="0.25">
      <c r="A44" s="35">
        <v>33</v>
      </c>
      <c r="B44" s="58" t="s">
        <v>15</v>
      </c>
      <c r="C44" s="41"/>
      <c r="D44" s="41"/>
      <c r="E44" s="41"/>
      <c r="F44" s="41"/>
      <c r="G44" s="42"/>
      <c r="H44" s="49"/>
      <c r="I44" s="49"/>
      <c r="J44" s="44"/>
      <c r="K44" s="44"/>
      <c r="L44" s="44"/>
      <c r="M44" s="44"/>
      <c r="N44" s="45"/>
      <c r="O44" s="46"/>
      <c r="P44" s="47"/>
      <c r="Q44" s="38" t="str">
        <f t="shared" si="0"/>
        <v/>
      </c>
      <c r="R44" s="38" t="str">
        <f t="shared" si="1"/>
        <v/>
      </c>
      <c r="S44" s="48" t="str">
        <f t="shared" si="2"/>
        <v/>
      </c>
      <c r="T44" s="44"/>
      <c r="U44" s="49"/>
      <c r="V44" s="50"/>
    </row>
    <row r="45" spans="1:22" x14ac:dyDescent="0.25">
      <c r="A45" s="35">
        <v>34</v>
      </c>
      <c r="B45" s="58" t="s">
        <v>15</v>
      </c>
      <c r="C45" s="41"/>
      <c r="D45" s="41"/>
      <c r="E45" s="41"/>
      <c r="F45" s="41"/>
      <c r="G45" s="42"/>
      <c r="H45" s="43"/>
      <c r="I45" s="43"/>
      <c r="J45" s="44"/>
      <c r="K45" s="44"/>
      <c r="L45" s="44"/>
      <c r="M45" s="44"/>
      <c r="N45" s="45"/>
      <c r="O45" s="46"/>
      <c r="P45" s="47"/>
      <c r="Q45" s="38" t="str">
        <f t="shared" si="0"/>
        <v/>
      </c>
      <c r="R45" s="38" t="str">
        <f t="shared" si="1"/>
        <v/>
      </c>
      <c r="S45" s="48" t="str">
        <f t="shared" si="2"/>
        <v/>
      </c>
      <c r="T45" s="44"/>
      <c r="U45" s="49"/>
      <c r="V45" s="50"/>
    </row>
    <row r="46" spans="1:22" x14ac:dyDescent="0.25">
      <c r="A46" s="35">
        <v>35</v>
      </c>
      <c r="B46" s="58" t="s">
        <v>15</v>
      </c>
      <c r="C46" s="41"/>
      <c r="D46" s="41"/>
      <c r="E46" s="41"/>
      <c r="F46" s="41"/>
      <c r="G46" s="42"/>
      <c r="H46" s="49"/>
      <c r="I46" s="49"/>
      <c r="J46" s="44"/>
      <c r="K46" s="44"/>
      <c r="L46" s="44"/>
      <c r="M46" s="44"/>
      <c r="N46" s="45"/>
      <c r="O46" s="46"/>
      <c r="P46" s="47"/>
      <c r="Q46" s="38" t="str">
        <f t="shared" si="0"/>
        <v/>
      </c>
      <c r="R46" s="38" t="str">
        <f t="shared" si="1"/>
        <v/>
      </c>
      <c r="S46" s="48" t="str">
        <f t="shared" si="2"/>
        <v/>
      </c>
      <c r="T46" s="44"/>
      <c r="U46" s="49"/>
      <c r="V46" s="50"/>
    </row>
    <row r="47" spans="1:22" x14ac:dyDescent="0.25">
      <c r="A47" s="35">
        <v>36</v>
      </c>
      <c r="B47" s="58" t="s">
        <v>15</v>
      </c>
      <c r="C47" s="41"/>
      <c r="D47" s="41"/>
      <c r="E47" s="41"/>
      <c r="F47" s="41"/>
      <c r="G47" s="42"/>
      <c r="H47" s="43"/>
      <c r="I47" s="43"/>
      <c r="J47" s="44"/>
      <c r="K47" s="44"/>
      <c r="L47" s="44"/>
      <c r="M47" s="44"/>
      <c r="N47" s="45"/>
      <c r="O47" s="46"/>
      <c r="P47" s="47"/>
      <c r="Q47" s="38" t="str">
        <f t="shared" si="0"/>
        <v/>
      </c>
      <c r="R47" s="38" t="str">
        <f t="shared" si="1"/>
        <v/>
      </c>
      <c r="S47" s="48" t="str">
        <f t="shared" si="2"/>
        <v/>
      </c>
      <c r="T47" s="44"/>
      <c r="U47" s="49"/>
      <c r="V47" s="50"/>
    </row>
    <row r="48" spans="1:22" x14ac:dyDescent="0.25">
      <c r="A48" s="35">
        <v>37</v>
      </c>
      <c r="B48" s="58" t="s">
        <v>15</v>
      </c>
      <c r="C48" s="41"/>
      <c r="D48" s="41"/>
      <c r="E48" s="41"/>
      <c r="F48" s="41"/>
      <c r="G48" s="42"/>
      <c r="H48" s="49"/>
      <c r="I48" s="49"/>
      <c r="J48" s="44"/>
      <c r="K48" s="44"/>
      <c r="L48" s="44"/>
      <c r="M48" s="44"/>
      <c r="N48" s="45"/>
      <c r="O48" s="46"/>
      <c r="P48" s="47"/>
      <c r="Q48" s="38" t="str">
        <f t="shared" si="0"/>
        <v/>
      </c>
      <c r="R48" s="38" t="str">
        <f t="shared" si="1"/>
        <v/>
      </c>
      <c r="S48" s="48" t="str">
        <f t="shared" si="2"/>
        <v/>
      </c>
      <c r="T48" s="44"/>
      <c r="U48" s="49"/>
      <c r="V48" s="50"/>
    </row>
    <row r="49" spans="1:22" x14ac:dyDescent="0.25">
      <c r="A49" s="35">
        <v>38</v>
      </c>
      <c r="B49" s="58" t="s">
        <v>15</v>
      </c>
      <c r="C49" s="41"/>
      <c r="D49" s="41"/>
      <c r="E49" s="41"/>
      <c r="F49" s="41"/>
      <c r="G49" s="42"/>
      <c r="H49" s="43"/>
      <c r="I49" s="43"/>
      <c r="J49" s="44"/>
      <c r="K49" s="44"/>
      <c r="L49" s="44"/>
      <c r="M49" s="44"/>
      <c r="N49" s="45"/>
      <c r="O49" s="46"/>
      <c r="P49" s="47"/>
      <c r="Q49" s="38" t="str">
        <f t="shared" si="0"/>
        <v/>
      </c>
      <c r="R49" s="38" t="str">
        <f t="shared" si="1"/>
        <v/>
      </c>
      <c r="S49" s="48" t="str">
        <f t="shared" si="2"/>
        <v/>
      </c>
      <c r="T49" s="44"/>
      <c r="U49" s="49"/>
      <c r="V49" s="50"/>
    </row>
    <row r="50" spans="1:22" x14ac:dyDescent="0.25">
      <c r="A50" s="35">
        <v>39</v>
      </c>
      <c r="B50" s="58" t="s">
        <v>15</v>
      </c>
      <c r="C50" s="41"/>
      <c r="D50" s="41"/>
      <c r="E50" s="41"/>
      <c r="F50" s="41"/>
      <c r="G50" s="42"/>
      <c r="H50" s="49"/>
      <c r="I50" s="49"/>
      <c r="J50" s="44"/>
      <c r="K50" s="44"/>
      <c r="L50" s="44"/>
      <c r="M50" s="44"/>
      <c r="N50" s="45"/>
      <c r="O50" s="46"/>
      <c r="P50" s="47"/>
      <c r="Q50" s="38" t="str">
        <f t="shared" si="0"/>
        <v/>
      </c>
      <c r="R50" s="38" t="str">
        <f t="shared" si="1"/>
        <v/>
      </c>
      <c r="S50" s="48" t="str">
        <f t="shared" si="2"/>
        <v/>
      </c>
      <c r="T50" s="44"/>
      <c r="U50" s="49"/>
      <c r="V50" s="50"/>
    </row>
    <row r="51" spans="1:22" x14ac:dyDescent="0.25">
      <c r="A51" s="35">
        <v>40</v>
      </c>
      <c r="B51" s="58" t="s">
        <v>15</v>
      </c>
      <c r="C51" s="41"/>
      <c r="D51" s="41"/>
      <c r="E51" s="41"/>
      <c r="F51" s="41"/>
      <c r="G51" s="42"/>
      <c r="H51" s="43"/>
      <c r="I51" s="43"/>
      <c r="J51" s="44"/>
      <c r="K51" s="44"/>
      <c r="L51" s="44"/>
      <c r="M51" s="44"/>
      <c r="N51" s="45"/>
      <c r="O51" s="46"/>
      <c r="P51" s="47"/>
      <c r="Q51" s="38" t="str">
        <f t="shared" si="0"/>
        <v/>
      </c>
      <c r="R51" s="38" t="str">
        <f t="shared" si="1"/>
        <v/>
      </c>
      <c r="S51" s="48" t="str">
        <f t="shared" si="2"/>
        <v/>
      </c>
      <c r="T51" s="44"/>
      <c r="U51" s="49"/>
      <c r="V51" s="50"/>
    </row>
    <row r="52" spans="1:22" x14ac:dyDescent="0.25">
      <c r="A52" s="35">
        <v>41</v>
      </c>
      <c r="B52" s="58" t="s">
        <v>15</v>
      </c>
      <c r="C52" s="41"/>
      <c r="D52" s="41"/>
      <c r="E52" s="41"/>
      <c r="F52" s="41"/>
      <c r="G52" s="42"/>
      <c r="H52" s="49"/>
      <c r="I52" s="49"/>
      <c r="J52" s="44"/>
      <c r="K52" s="44"/>
      <c r="L52" s="44"/>
      <c r="M52" s="44"/>
      <c r="N52" s="45"/>
      <c r="O52" s="46"/>
      <c r="P52" s="47"/>
      <c r="Q52" s="38" t="str">
        <f t="shared" si="0"/>
        <v/>
      </c>
      <c r="R52" s="38" t="str">
        <f t="shared" si="1"/>
        <v/>
      </c>
      <c r="S52" s="48" t="str">
        <f t="shared" si="2"/>
        <v/>
      </c>
      <c r="T52" s="44"/>
      <c r="U52" s="49"/>
      <c r="V52" s="50"/>
    </row>
    <row r="53" spans="1:22" x14ac:dyDescent="0.25">
      <c r="A53" s="35">
        <v>42</v>
      </c>
      <c r="B53" s="58" t="s">
        <v>15</v>
      </c>
      <c r="C53" s="41"/>
      <c r="D53" s="41"/>
      <c r="E53" s="41"/>
      <c r="F53" s="41"/>
      <c r="G53" s="42"/>
      <c r="H53" s="43"/>
      <c r="I53" s="43"/>
      <c r="J53" s="44"/>
      <c r="K53" s="44"/>
      <c r="L53" s="44"/>
      <c r="M53" s="44"/>
      <c r="N53" s="45"/>
      <c r="O53" s="46"/>
      <c r="P53" s="47"/>
      <c r="Q53" s="38" t="str">
        <f t="shared" si="0"/>
        <v/>
      </c>
      <c r="R53" s="38" t="str">
        <f t="shared" si="1"/>
        <v/>
      </c>
      <c r="S53" s="48" t="str">
        <f t="shared" si="2"/>
        <v/>
      </c>
      <c r="T53" s="44"/>
      <c r="U53" s="49"/>
      <c r="V53" s="50"/>
    </row>
    <row r="54" spans="1:22" x14ac:dyDescent="0.25">
      <c r="A54" s="35">
        <v>43</v>
      </c>
      <c r="B54" s="58" t="s">
        <v>15</v>
      </c>
      <c r="C54" s="41"/>
      <c r="D54" s="41"/>
      <c r="E54" s="41"/>
      <c r="F54" s="41"/>
      <c r="G54" s="42"/>
      <c r="H54" s="49"/>
      <c r="I54" s="49"/>
      <c r="J54" s="44"/>
      <c r="K54" s="44"/>
      <c r="L54" s="44"/>
      <c r="M54" s="44"/>
      <c r="N54" s="45"/>
      <c r="O54" s="46"/>
      <c r="P54" s="47"/>
      <c r="Q54" s="38" t="str">
        <f t="shared" si="0"/>
        <v/>
      </c>
      <c r="R54" s="38" t="str">
        <f t="shared" si="1"/>
        <v/>
      </c>
      <c r="S54" s="48" t="str">
        <f t="shared" si="2"/>
        <v/>
      </c>
      <c r="T54" s="44"/>
      <c r="U54" s="49"/>
      <c r="V54" s="50"/>
    </row>
    <row r="55" spans="1:22" x14ac:dyDescent="0.25">
      <c r="A55" s="35">
        <v>44</v>
      </c>
      <c r="B55" s="58" t="s">
        <v>15</v>
      </c>
      <c r="C55" s="41"/>
      <c r="D55" s="41"/>
      <c r="E55" s="41"/>
      <c r="F55" s="41"/>
      <c r="G55" s="42"/>
      <c r="H55" s="43"/>
      <c r="I55" s="43"/>
      <c r="J55" s="44"/>
      <c r="K55" s="44"/>
      <c r="L55" s="44"/>
      <c r="M55" s="44"/>
      <c r="N55" s="45"/>
      <c r="O55" s="46"/>
      <c r="P55" s="47"/>
      <c r="Q55" s="38" t="str">
        <f t="shared" si="0"/>
        <v/>
      </c>
      <c r="R55" s="38" t="str">
        <f t="shared" si="1"/>
        <v/>
      </c>
      <c r="S55" s="48" t="str">
        <f t="shared" si="2"/>
        <v/>
      </c>
      <c r="T55" s="44"/>
      <c r="U55" s="49"/>
      <c r="V55" s="50"/>
    </row>
    <row r="56" spans="1:22" x14ac:dyDescent="0.25">
      <c r="A56" s="35">
        <v>45</v>
      </c>
      <c r="B56" s="58" t="s">
        <v>15</v>
      </c>
      <c r="C56" s="41"/>
      <c r="D56" s="41"/>
      <c r="E56" s="41"/>
      <c r="F56" s="41"/>
      <c r="G56" s="42"/>
      <c r="H56" s="49"/>
      <c r="I56" s="49"/>
      <c r="J56" s="44"/>
      <c r="K56" s="44"/>
      <c r="L56" s="44"/>
      <c r="M56" s="44"/>
      <c r="N56" s="45"/>
      <c r="O56" s="46"/>
      <c r="P56" s="47"/>
      <c r="Q56" s="38" t="str">
        <f t="shared" si="0"/>
        <v/>
      </c>
      <c r="R56" s="38" t="str">
        <f t="shared" si="1"/>
        <v/>
      </c>
      <c r="S56" s="48" t="str">
        <f t="shared" si="2"/>
        <v/>
      </c>
      <c r="T56" s="44"/>
      <c r="U56" s="49"/>
      <c r="V56" s="50"/>
    </row>
    <row r="57" spans="1:22" x14ac:dyDescent="0.25">
      <c r="A57" s="35">
        <v>46</v>
      </c>
      <c r="B57" s="58" t="s">
        <v>15</v>
      </c>
      <c r="C57" s="41"/>
      <c r="D57" s="41"/>
      <c r="E57" s="41"/>
      <c r="F57" s="41"/>
      <c r="G57" s="42"/>
      <c r="H57" s="43"/>
      <c r="I57" s="43"/>
      <c r="J57" s="44"/>
      <c r="K57" s="44"/>
      <c r="L57" s="44"/>
      <c r="M57" s="44"/>
      <c r="N57" s="45"/>
      <c r="O57" s="46"/>
      <c r="P57" s="47"/>
      <c r="Q57" s="38" t="str">
        <f t="shared" si="0"/>
        <v/>
      </c>
      <c r="R57" s="38" t="str">
        <f t="shared" si="1"/>
        <v/>
      </c>
      <c r="S57" s="48" t="str">
        <f t="shared" si="2"/>
        <v/>
      </c>
      <c r="T57" s="44"/>
      <c r="U57" s="49"/>
      <c r="V57" s="50"/>
    </row>
    <row r="58" spans="1:22" x14ac:dyDescent="0.25">
      <c r="A58" s="35">
        <v>47</v>
      </c>
      <c r="B58" s="58" t="s">
        <v>15</v>
      </c>
      <c r="C58" s="41"/>
      <c r="D58" s="41"/>
      <c r="E58" s="41"/>
      <c r="F58" s="41"/>
      <c r="G58" s="42"/>
      <c r="H58" s="49"/>
      <c r="I58" s="49"/>
      <c r="J58" s="44"/>
      <c r="K58" s="44"/>
      <c r="L58" s="44"/>
      <c r="M58" s="44"/>
      <c r="N58" s="45"/>
      <c r="O58" s="46"/>
      <c r="P58" s="47"/>
      <c r="Q58" s="38" t="str">
        <f t="shared" si="0"/>
        <v/>
      </c>
      <c r="R58" s="38" t="str">
        <f t="shared" si="1"/>
        <v/>
      </c>
      <c r="S58" s="48" t="str">
        <f t="shared" si="2"/>
        <v/>
      </c>
      <c r="T58" s="44"/>
      <c r="U58" s="49"/>
      <c r="V58" s="50"/>
    </row>
    <row r="59" spans="1:22" x14ac:dyDescent="0.25">
      <c r="A59" s="35">
        <v>48</v>
      </c>
      <c r="B59" s="58" t="s">
        <v>15</v>
      </c>
      <c r="C59" s="41"/>
      <c r="D59" s="41"/>
      <c r="E59" s="41"/>
      <c r="F59" s="41"/>
      <c r="G59" s="42"/>
      <c r="H59" s="43"/>
      <c r="I59" s="43"/>
      <c r="J59" s="44"/>
      <c r="K59" s="44"/>
      <c r="L59" s="44"/>
      <c r="M59" s="44"/>
      <c r="N59" s="45"/>
      <c r="O59" s="46"/>
      <c r="P59" s="47"/>
      <c r="Q59" s="38" t="str">
        <f t="shared" si="0"/>
        <v/>
      </c>
      <c r="R59" s="38" t="str">
        <f t="shared" si="1"/>
        <v/>
      </c>
      <c r="S59" s="48" t="str">
        <f t="shared" si="2"/>
        <v/>
      </c>
      <c r="T59" s="44"/>
      <c r="U59" s="49"/>
      <c r="V59" s="50"/>
    </row>
    <row r="60" spans="1:22" x14ac:dyDescent="0.25">
      <c r="A60" s="35">
        <v>49</v>
      </c>
      <c r="B60" s="58" t="s">
        <v>15</v>
      </c>
      <c r="C60" s="41"/>
      <c r="D60" s="41"/>
      <c r="E60" s="41"/>
      <c r="F60" s="41"/>
      <c r="G60" s="42"/>
      <c r="H60" s="49"/>
      <c r="I60" s="49"/>
      <c r="J60" s="44"/>
      <c r="K60" s="44"/>
      <c r="L60" s="44"/>
      <c r="M60" s="44"/>
      <c r="N60" s="45"/>
      <c r="O60" s="46"/>
      <c r="P60" s="47"/>
      <c r="Q60" s="38" t="str">
        <f t="shared" si="0"/>
        <v/>
      </c>
      <c r="R60" s="38" t="str">
        <f t="shared" si="1"/>
        <v/>
      </c>
      <c r="S60" s="48" t="str">
        <f t="shared" si="2"/>
        <v/>
      </c>
      <c r="T60" s="44"/>
      <c r="U60" s="49"/>
      <c r="V60" s="50"/>
    </row>
    <row r="61" spans="1:22" x14ac:dyDescent="0.25">
      <c r="A61" s="35">
        <v>50</v>
      </c>
      <c r="B61" s="58" t="s">
        <v>15</v>
      </c>
      <c r="C61" s="41"/>
      <c r="D61" s="41"/>
      <c r="E61" s="41"/>
      <c r="F61" s="41"/>
      <c r="G61" s="42"/>
      <c r="H61" s="43"/>
      <c r="I61" s="43"/>
      <c r="J61" s="44"/>
      <c r="K61" s="44"/>
      <c r="L61" s="44"/>
      <c r="M61" s="44"/>
      <c r="N61" s="45"/>
      <c r="O61" s="46"/>
      <c r="P61" s="47"/>
      <c r="Q61" s="38" t="str">
        <f t="shared" si="0"/>
        <v/>
      </c>
      <c r="R61" s="38" t="str">
        <f t="shared" si="1"/>
        <v/>
      </c>
      <c r="S61" s="48" t="str">
        <f t="shared" si="2"/>
        <v/>
      </c>
      <c r="T61" s="44"/>
      <c r="U61" s="49"/>
      <c r="V61" s="50"/>
    </row>
    <row r="63" spans="1:22" x14ac:dyDescent="0.25">
      <c r="B63" s="40" t="s">
        <v>31</v>
      </c>
    </row>
  </sheetData>
  <protectedRanges>
    <protectedRange sqref="Q12:Q61" name="Диапазон1_3_1"/>
    <protectedRange sqref="R12:R61" name="Диапазон1_1_1_1"/>
    <protectedRange sqref="S12:S61" name="Диапазон1_2_1_1_1"/>
  </protectedRanges>
  <autoFilter ref="C11:V11"/>
  <mergeCells count="5">
    <mergeCell ref="T9:V9"/>
    <mergeCell ref="A1:U1"/>
    <mergeCell ref="C2:S2"/>
    <mergeCell ref="C8:D8"/>
    <mergeCell ref="C9:S9"/>
  </mergeCells>
  <conditionalFormatting sqref="C3">
    <cfRule type="expression" dxfId="31" priority="4" stopIfTrue="1">
      <formula>ISBLANK(C3)</formula>
    </cfRule>
  </conditionalFormatting>
  <conditionalFormatting sqref="C4">
    <cfRule type="expression" dxfId="30" priority="3" stopIfTrue="1">
      <formula>ISBLANK(C4)</formula>
    </cfRule>
  </conditionalFormatting>
  <conditionalFormatting sqref="C7">
    <cfRule type="expression" dxfId="29" priority="2" stopIfTrue="1">
      <formula>ISBLANK(C7)</formula>
    </cfRule>
  </conditionalFormatting>
  <conditionalFormatting sqref="E8">
    <cfRule type="expression" dxfId="28" priority="1" stopIfTrue="1">
      <formula>ISBLANK(E8)</formula>
    </cfRule>
  </conditionalFormatting>
  <dataValidations count="1">
    <dataValidation allowBlank="1" showInputMessage="1" showErrorMessage="1" sqref="C3:C7 A3:A7 F7 E8 G3:G7 B11:G11 C12:G12 E5:E6 C9:C10 A9:A10"/>
  </dataValidations>
  <pageMargins left="0.25" right="0.25" top="0.33" bottom="0.34" header="0.3" footer="0.3"/>
  <pageSetup paperSize="9" scale="5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"/>
  <sheetViews>
    <sheetView topLeftCell="L1" zoomScaleNormal="100" workbookViewId="0">
      <selection activeCell="T16" sqref="T16"/>
    </sheetView>
  </sheetViews>
  <sheetFormatPr defaultColWidth="9.140625" defaultRowHeight="15" x14ac:dyDescent="0.25"/>
  <cols>
    <col min="1" max="1" width="4.5703125" style="11" customWidth="1"/>
    <col min="2" max="2" width="19.5703125" style="11" customWidth="1"/>
    <col min="3" max="4" width="16.5703125" style="11" customWidth="1"/>
    <col min="5" max="5" width="14.42578125" style="11" customWidth="1"/>
    <col min="6" max="6" width="10.7109375" style="11" customWidth="1"/>
    <col min="7" max="7" width="12.5703125" style="11" customWidth="1"/>
    <col min="8" max="8" width="12.42578125" style="11" customWidth="1"/>
    <col min="9" max="9" width="14.140625" style="11" bestFit="1" customWidth="1"/>
    <col min="10" max="10" width="18.5703125" style="11" customWidth="1"/>
    <col min="11" max="13" width="21" style="11" customWidth="1"/>
    <col min="14" max="15" width="13.85546875" style="11" customWidth="1"/>
    <col min="16" max="16" width="10.7109375" style="11" customWidth="1"/>
    <col min="17" max="18" width="8.42578125" style="11" customWidth="1"/>
    <col min="19" max="19" width="13" style="11" customWidth="1"/>
    <col min="20" max="20" width="38.85546875" style="11" customWidth="1"/>
    <col min="21" max="21" width="12.85546875" style="11" customWidth="1"/>
    <col min="22" max="16384" width="9.140625" style="11"/>
  </cols>
  <sheetData>
    <row r="1" spans="1:25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5" ht="32.25" customHeight="1" x14ac:dyDescent="0.25">
      <c r="B2" s="12"/>
      <c r="C2" s="71" t="s">
        <v>69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13" t="s">
        <v>40</v>
      </c>
      <c r="U2" s="14"/>
    </row>
    <row r="3" spans="1:25" x14ac:dyDescent="0.25">
      <c r="A3" s="56" t="s">
        <v>0</v>
      </c>
      <c r="B3" s="16"/>
      <c r="C3" s="56"/>
      <c r="E3" s="17" t="s">
        <v>28</v>
      </c>
      <c r="F3" s="17" t="s">
        <v>30</v>
      </c>
      <c r="G3" s="18"/>
      <c r="T3" s="19" t="s">
        <v>41</v>
      </c>
      <c r="U3" s="20">
        <f>COUNTIF(S12:S15,"победитель")</f>
        <v>0</v>
      </c>
    </row>
    <row r="4" spans="1:25" x14ac:dyDescent="0.25">
      <c r="A4" s="56" t="s">
        <v>45</v>
      </c>
      <c r="B4" s="16"/>
      <c r="C4" s="56" t="s">
        <v>51</v>
      </c>
      <c r="E4" s="17" t="s">
        <v>29</v>
      </c>
      <c r="F4" s="17" t="s">
        <v>26</v>
      </c>
      <c r="G4" s="18"/>
      <c r="T4" s="19" t="s">
        <v>42</v>
      </c>
      <c r="U4" s="14">
        <f>COUNTIF(S12:S15,"призер")</f>
        <v>0</v>
      </c>
    </row>
    <row r="5" spans="1:25" x14ac:dyDescent="0.25">
      <c r="A5" s="56" t="s">
        <v>1</v>
      </c>
      <c r="B5" s="16"/>
      <c r="C5" s="56" t="s">
        <v>46</v>
      </c>
      <c r="E5" s="18"/>
      <c r="G5" s="18"/>
      <c r="T5" s="19" t="s">
        <v>43</v>
      </c>
      <c r="U5" s="14">
        <f>COUNTIF(S12:S15,"участник")</f>
        <v>0</v>
      </c>
    </row>
    <row r="6" spans="1:25" x14ac:dyDescent="0.25">
      <c r="A6" s="56" t="s">
        <v>7</v>
      </c>
      <c r="B6" s="16"/>
      <c r="C6" s="56"/>
      <c r="E6" s="18"/>
      <c r="G6" s="18"/>
      <c r="S6" s="21"/>
      <c r="T6" s="19" t="s">
        <v>33</v>
      </c>
      <c r="U6" s="22">
        <v>0.45</v>
      </c>
    </row>
    <row r="7" spans="1:25" x14ac:dyDescent="0.25">
      <c r="A7" s="56" t="s">
        <v>9</v>
      </c>
      <c r="B7" s="16"/>
      <c r="C7" s="57"/>
      <c r="F7" s="18"/>
      <c r="G7" s="18"/>
      <c r="P7" s="63"/>
      <c r="T7" s="23" t="s">
        <v>39</v>
      </c>
      <c r="U7" s="22" t="e">
        <f>(U3+U4)/U2</f>
        <v>#DIV/0!</v>
      </c>
    </row>
    <row r="8" spans="1:25" x14ac:dyDescent="0.25">
      <c r="C8" s="72" t="s">
        <v>32</v>
      </c>
      <c r="D8" s="72"/>
      <c r="E8" s="15"/>
      <c r="L8" s="24"/>
      <c r="M8" s="24" t="s">
        <v>16</v>
      </c>
      <c r="N8" s="25"/>
      <c r="O8" s="26" t="e">
        <f>IF(N8*100/E8&gt;=50,"победитель","участник")</f>
        <v>#DIV/0!</v>
      </c>
      <c r="P8" s="63"/>
      <c r="S8" s="27" t="e">
        <f>U7-45%</f>
        <v>#DIV/0!</v>
      </c>
      <c r="T8" s="19" t="s">
        <v>34</v>
      </c>
      <c r="U8" s="28" t="e">
        <f>IF((U2*S8)&gt;0,(U2*S8),0)</f>
        <v>#DIV/0!</v>
      </c>
    </row>
    <row r="9" spans="1:25" ht="12.75" customHeight="1" x14ac:dyDescent="0.25">
      <c r="A9" s="29"/>
      <c r="B9" s="30"/>
      <c r="C9" s="73" t="s">
        <v>2</v>
      </c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5"/>
      <c r="T9" s="67" t="s">
        <v>3</v>
      </c>
      <c r="U9" s="68"/>
      <c r="V9" s="69"/>
    </row>
    <row r="10" spans="1:25" ht="12.75" customHeight="1" x14ac:dyDescent="0.25">
      <c r="A10" s="29"/>
      <c r="B10" s="30"/>
      <c r="C10" s="31"/>
      <c r="D10" s="32"/>
      <c r="E10" s="32"/>
      <c r="F10" s="32"/>
      <c r="G10" s="32"/>
      <c r="H10" s="32"/>
      <c r="I10" s="32"/>
      <c r="J10" s="32"/>
      <c r="K10" s="32"/>
      <c r="L10" s="64"/>
      <c r="M10" s="64"/>
      <c r="N10" s="32"/>
      <c r="O10" s="32"/>
      <c r="P10" s="32"/>
      <c r="Q10" s="32"/>
      <c r="R10" s="32"/>
      <c r="S10" s="33"/>
      <c r="T10" s="34"/>
      <c r="U10" s="34"/>
      <c r="V10" s="10"/>
    </row>
    <row r="11" spans="1:25" ht="90" x14ac:dyDescent="0.25">
      <c r="A11" s="35" t="s">
        <v>8</v>
      </c>
      <c r="B11" s="9" t="s">
        <v>10</v>
      </c>
      <c r="C11" s="9" t="s">
        <v>4</v>
      </c>
      <c r="D11" s="9" t="s">
        <v>5</v>
      </c>
      <c r="E11" s="9" t="s">
        <v>6</v>
      </c>
      <c r="F11" s="9" t="s">
        <v>27</v>
      </c>
      <c r="G11" s="9" t="s">
        <v>11</v>
      </c>
      <c r="H11" s="9" t="s">
        <v>21</v>
      </c>
      <c r="I11" s="9" t="s">
        <v>22</v>
      </c>
      <c r="J11" s="9" t="s">
        <v>23</v>
      </c>
      <c r="K11" s="9" t="s">
        <v>12</v>
      </c>
      <c r="L11" s="9" t="s">
        <v>49</v>
      </c>
      <c r="M11" s="9" t="s">
        <v>50</v>
      </c>
      <c r="N11" s="9" t="s">
        <v>24</v>
      </c>
      <c r="O11" s="36" t="s">
        <v>19</v>
      </c>
      <c r="P11" s="9" t="s">
        <v>25</v>
      </c>
      <c r="Q11" s="9" t="s">
        <v>17</v>
      </c>
      <c r="R11" s="9" t="s">
        <v>18</v>
      </c>
      <c r="S11" s="9" t="s">
        <v>20</v>
      </c>
      <c r="T11" s="9" t="s">
        <v>13</v>
      </c>
      <c r="U11" s="9" t="s">
        <v>14</v>
      </c>
      <c r="V11" s="9" t="s">
        <v>48</v>
      </c>
      <c r="W11" s="37"/>
      <c r="X11" s="37"/>
      <c r="Y11" s="37"/>
    </row>
    <row r="12" spans="1:25" s="39" customFormat="1" ht="12.95" customHeight="1" x14ac:dyDescent="0.2">
      <c r="A12" s="35">
        <v>1</v>
      </c>
      <c r="B12" s="58" t="s">
        <v>15</v>
      </c>
      <c r="C12" s="41"/>
      <c r="D12" s="41"/>
      <c r="E12" s="41"/>
      <c r="F12" s="41"/>
      <c r="G12" s="42"/>
      <c r="H12" s="43" t="s">
        <v>52</v>
      </c>
      <c r="I12" s="43" t="s">
        <v>26</v>
      </c>
      <c r="J12" s="44" t="s">
        <v>53</v>
      </c>
      <c r="K12" s="44" t="s">
        <v>54</v>
      </c>
      <c r="L12" s="44"/>
      <c r="M12" s="50"/>
      <c r="N12" s="45"/>
      <c r="O12" s="46"/>
      <c r="P12" s="47"/>
      <c r="Q12" s="38" t="str">
        <f t="shared" ref="Q12:Q15" si="0">IF(P12="","",P12/$E$8)</f>
        <v/>
      </c>
      <c r="R12" s="38" t="str">
        <f t="shared" ref="R12:R15" si="1">IF(P12="","",P12/$N$8)</f>
        <v/>
      </c>
      <c r="S12" s="48" t="str">
        <f>IF(P12="","",IF($N$8=P12,$O$8,IF(Q12&gt;=50%,"призер","участник")))</f>
        <v/>
      </c>
      <c r="T12" s="44"/>
      <c r="U12" s="49"/>
      <c r="V12" s="50"/>
    </row>
    <row r="13" spans="1:25" s="39" customFormat="1" ht="12.95" customHeight="1" x14ac:dyDescent="0.2">
      <c r="A13" s="35">
        <v>2</v>
      </c>
      <c r="B13" s="58" t="s">
        <v>15</v>
      </c>
      <c r="C13" s="41"/>
      <c r="D13" s="41"/>
      <c r="E13" s="41"/>
      <c r="F13" s="41"/>
      <c r="G13" s="42"/>
      <c r="H13" s="43" t="s">
        <v>52</v>
      </c>
      <c r="I13" s="43" t="s">
        <v>26</v>
      </c>
      <c r="J13" s="44" t="s">
        <v>53</v>
      </c>
      <c r="K13" s="44" t="s">
        <v>54</v>
      </c>
      <c r="L13" s="65"/>
      <c r="M13" s="44"/>
      <c r="N13" s="45"/>
      <c r="O13" s="46"/>
      <c r="P13" s="47"/>
      <c r="Q13" s="38" t="str">
        <f t="shared" si="0"/>
        <v/>
      </c>
      <c r="R13" s="38" t="str">
        <f t="shared" si="1"/>
        <v/>
      </c>
      <c r="S13" s="48" t="str">
        <f t="shared" ref="S13:S15" si="2">IF(P13="","",IF($N$8=P13,$O$8,IF(Q13&gt;=50%,"призер","участник")))</f>
        <v/>
      </c>
      <c r="T13" s="44"/>
      <c r="U13" s="49"/>
      <c r="V13" s="50"/>
    </row>
    <row r="14" spans="1:25" x14ac:dyDescent="0.25">
      <c r="A14" s="35">
        <v>3</v>
      </c>
      <c r="B14" s="58" t="s">
        <v>15</v>
      </c>
      <c r="C14" s="41"/>
      <c r="D14" s="41"/>
      <c r="E14" s="41"/>
      <c r="F14" s="41"/>
      <c r="G14" s="51"/>
      <c r="H14" s="43" t="s">
        <v>52</v>
      </c>
      <c r="I14" s="43" t="s">
        <v>26</v>
      </c>
      <c r="J14" s="52" t="s">
        <v>53</v>
      </c>
      <c r="K14" s="52" t="s">
        <v>54</v>
      </c>
      <c r="L14" s="66"/>
      <c r="M14" s="52"/>
      <c r="N14" s="53"/>
      <c r="O14" s="46"/>
      <c r="P14" s="47"/>
      <c r="Q14" s="38" t="str">
        <f t="shared" si="0"/>
        <v/>
      </c>
      <c r="R14" s="38" t="str">
        <f t="shared" si="1"/>
        <v/>
      </c>
      <c r="S14" s="48" t="str">
        <f t="shared" si="2"/>
        <v/>
      </c>
      <c r="T14" s="44"/>
      <c r="U14" s="49"/>
      <c r="V14" s="50"/>
    </row>
    <row r="15" spans="1:25" x14ac:dyDescent="0.25">
      <c r="A15" s="35">
        <v>4</v>
      </c>
      <c r="B15" s="58" t="s">
        <v>15</v>
      </c>
      <c r="C15" s="41"/>
      <c r="D15" s="41"/>
      <c r="E15" s="41"/>
      <c r="F15" s="41"/>
      <c r="G15" s="42"/>
      <c r="H15" s="43" t="s">
        <v>52</v>
      </c>
      <c r="I15" s="43" t="s">
        <v>26</v>
      </c>
      <c r="J15" s="44" t="s">
        <v>53</v>
      </c>
      <c r="K15" s="44" t="s">
        <v>54</v>
      </c>
      <c r="L15" s="65"/>
      <c r="M15" s="44"/>
      <c r="N15" s="45"/>
      <c r="O15" s="46"/>
      <c r="P15" s="47"/>
      <c r="Q15" s="38" t="str">
        <f t="shared" si="0"/>
        <v/>
      </c>
      <c r="R15" s="38" t="str">
        <f t="shared" si="1"/>
        <v/>
      </c>
      <c r="S15" s="48" t="str">
        <f t="shared" si="2"/>
        <v/>
      </c>
      <c r="T15" s="44"/>
      <c r="U15" s="49"/>
      <c r="V15" s="50"/>
    </row>
    <row r="17" spans="2:2" x14ac:dyDescent="0.25">
      <c r="B17" s="40" t="s">
        <v>31</v>
      </c>
    </row>
  </sheetData>
  <protectedRanges>
    <protectedRange sqref="Q12:Q15" name="Диапазон1_3_1"/>
    <protectedRange sqref="R12:R15" name="Диапазон1_1_1_1"/>
    <protectedRange sqref="S12:S15" name="Диапазон1_2_1_1_1"/>
  </protectedRanges>
  <autoFilter ref="C11:V11"/>
  <mergeCells count="5">
    <mergeCell ref="A1:U1"/>
    <mergeCell ref="C8:D8"/>
    <mergeCell ref="C9:S9"/>
    <mergeCell ref="C2:S2"/>
    <mergeCell ref="T9:V9"/>
  </mergeCells>
  <conditionalFormatting sqref="C3">
    <cfRule type="expression" dxfId="27" priority="4" stopIfTrue="1">
      <formula>ISBLANK(C3)</formula>
    </cfRule>
  </conditionalFormatting>
  <conditionalFormatting sqref="C4">
    <cfRule type="expression" dxfId="26" priority="3" stopIfTrue="1">
      <formula>ISBLANK(C4)</formula>
    </cfRule>
  </conditionalFormatting>
  <conditionalFormatting sqref="C7">
    <cfRule type="expression" dxfId="25" priority="2" stopIfTrue="1">
      <formula>ISBLANK(C7)</formula>
    </cfRule>
  </conditionalFormatting>
  <conditionalFormatting sqref="E8">
    <cfRule type="expression" dxfId="24" priority="1" stopIfTrue="1">
      <formula>ISBLANK(E8)</formula>
    </cfRule>
  </conditionalFormatting>
  <dataValidations count="1">
    <dataValidation allowBlank="1" showInputMessage="1" showErrorMessage="1" sqref="C3:C7 A3:A7 F7 E8 G3:G7 B11:G11 C12:G12 E5:E6 C9:C10 A9:A10"/>
  </dataValidations>
  <pageMargins left="0.25" right="0.25" top="0.33" bottom="0.34" header="0.3" footer="0.3"/>
  <pageSetup paperSize="9" scale="5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"/>
  <sheetViews>
    <sheetView topLeftCell="J1" zoomScaleNormal="100" workbookViewId="0">
      <selection activeCell="S19" sqref="S19"/>
    </sheetView>
  </sheetViews>
  <sheetFormatPr defaultColWidth="9.140625" defaultRowHeight="15" x14ac:dyDescent="0.25"/>
  <cols>
    <col min="1" max="1" width="4.5703125" style="11" customWidth="1"/>
    <col min="2" max="2" width="19.5703125" style="11" customWidth="1"/>
    <col min="3" max="4" width="16.5703125" style="11" customWidth="1"/>
    <col min="5" max="5" width="14.42578125" style="11" customWidth="1"/>
    <col min="6" max="6" width="10.7109375" style="11" customWidth="1"/>
    <col min="7" max="7" width="12.5703125" style="11" customWidth="1"/>
    <col min="8" max="8" width="12.42578125" style="11" customWidth="1"/>
    <col min="9" max="9" width="14.140625" style="11" bestFit="1" customWidth="1"/>
    <col min="10" max="10" width="18.5703125" style="11" customWidth="1"/>
    <col min="11" max="13" width="21" style="11" customWidth="1"/>
    <col min="14" max="15" width="13.85546875" style="11" customWidth="1"/>
    <col min="16" max="16" width="10.7109375" style="11" customWidth="1"/>
    <col min="17" max="18" width="8.42578125" style="11" customWidth="1"/>
    <col min="19" max="19" width="13" style="11" customWidth="1"/>
    <col min="20" max="20" width="38.85546875" style="11" customWidth="1"/>
    <col min="21" max="21" width="12.85546875" style="11" customWidth="1"/>
    <col min="22" max="16384" width="9.140625" style="11"/>
  </cols>
  <sheetData>
    <row r="1" spans="1:25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5" ht="32.25" customHeight="1" x14ac:dyDescent="0.25">
      <c r="B2" s="12"/>
      <c r="C2" s="71" t="s">
        <v>64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13" t="s">
        <v>40</v>
      </c>
      <c r="U2" s="14">
        <f>COUNTA(P12:P15)</f>
        <v>0</v>
      </c>
    </row>
    <row r="3" spans="1:25" x14ac:dyDescent="0.25">
      <c r="A3" s="56" t="s">
        <v>0</v>
      </c>
      <c r="B3" s="16"/>
      <c r="C3" s="56"/>
      <c r="E3" s="17" t="s">
        <v>28</v>
      </c>
      <c r="F3" s="17" t="s">
        <v>30</v>
      </c>
      <c r="G3" s="18"/>
      <c r="T3" s="19" t="s">
        <v>41</v>
      </c>
      <c r="U3" s="20">
        <f>COUNTIF(S12:S15,"победитель")</f>
        <v>0</v>
      </c>
    </row>
    <row r="4" spans="1:25" x14ac:dyDescent="0.25">
      <c r="A4" s="56" t="s">
        <v>45</v>
      </c>
      <c r="B4" s="16"/>
      <c r="C4" s="56"/>
      <c r="E4" s="17" t="s">
        <v>29</v>
      </c>
      <c r="F4" s="17" t="s">
        <v>26</v>
      </c>
      <c r="G4" s="18"/>
      <c r="T4" s="19" t="s">
        <v>42</v>
      </c>
      <c r="U4" s="14">
        <f>COUNTIF(S12:S15,"призер")</f>
        <v>0</v>
      </c>
    </row>
    <row r="5" spans="1:25" x14ac:dyDescent="0.25">
      <c r="A5" s="56" t="s">
        <v>1</v>
      </c>
      <c r="B5" s="16"/>
      <c r="C5" s="56" t="s">
        <v>46</v>
      </c>
      <c r="E5" s="18"/>
      <c r="G5" s="18"/>
      <c r="T5" s="19" t="s">
        <v>43</v>
      </c>
      <c r="U5" s="14">
        <f>COUNTIF(S12:S15,"участник")</f>
        <v>0</v>
      </c>
    </row>
    <row r="6" spans="1:25" x14ac:dyDescent="0.25">
      <c r="A6" s="56" t="s">
        <v>7</v>
      </c>
      <c r="B6" s="16"/>
      <c r="C6" s="56">
        <v>6</v>
      </c>
      <c r="E6" s="18"/>
      <c r="G6" s="18"/>
      <c r="S6" s="21"/>
      <c r="T6" s="19" t="s">
        <v>33</v>
      </c>
      <c r="U6" s="22">
        <v>0.45</v>
      </c>
    </row>
    <row r="7" spans="1:25" x14ac:dyDescent="0.25">
      <c r="A7" s="56" t="s">
        <v>9</v>
      </c>
      <c r="B7" s="16"/>
      <c r="C7" s="57"/>
      <c r="F7" s="18"/>
      <c r="G7" s="18"/>
      <c r="T7" s="23" t="s">
        <v>39</v>
      </c>
      <c r="U7" s="22" t="e">
        <f>(U3+U4)/U2</f>
        <v>#DIV/0!</v>
      </c>
    </row>
    <row r="8" spans="1:25" x14ac:dyDescent="0.25">
      <c r="C8" s="72" t="s">
        <v>32</v>
      </c>
      <c r="D8" s="72"/>
      <c r="E8" s="15">
        <v>21</v>
      </c>
      <c r="L8" s="24"/>
      <c r="M8" s="24" t="s">
        <v>16</v>
      </c>
      <c r="N8" s="25"/>
      <c r="O8" s="26" t="str">
        <f>IF(N8*100/E8&gt;=50,"победитель","участник")</f>
        <v>участник</v>
      </c>
      <c r="S8" s="27" t="e">
        <f>U7-45%</f>
        <v>#DIV/0!</v>
      </c>
      <c r="T8" s="19" t="s">
        <v>34</v>
      </c>
      <c r="U8" s="28" t="e">
        <f>IF((U2*S8)&gt;0,(U2*S8),0)</f>
        <v>#DIV/0!</v>
      </c>
    </row>
    <row r="9" spans="1:25" ht="12.75" customHeight="1" x14ac:dyDescent="0.25">
      <c r="A9" s="29"/>
      <c r="B9" s="30"/>
      <c r="C9" s="73" t="s">
        <v>2</v>
      </c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5"/>
      <c r="T9" s="67" t="s">
        <v>3</v>
      </c>
      <c r="U9" s="68"/>
      <c r="V9" s="69"/>
    </row>
    <row r="10" spans="1:25" ht="12.75" customHeight="1" x14ac:dyDescent="0.25">
      <c r="A10" s="29"/>
      <c r="B10" s="30"/>
      <c r="C10" s="31"/>
      <c r="D10" s="32"/>
      <c r="E10" s="32"/>
      <c r="F10" s="32"/>
      <c r="G10" s="32"/>
      <c r="H10" s="32"/>
      <c r="I10" s="32"/>
      <c r="J10" s="32"/>
      <c r="K10" s="32"/>
      <c r="L10" s="64"/>
      <c r="M10" s="64"/>
      <c r="N10" s="32"/>
      <c r="O10" s="32"/>
      <c r="P10" s="32"/>
      <c r="Q10" s="32"/>
      <c r="R10" s="32"/>
      <c r="S10" s="33"/>
      <c r="T10" s="34"/>
      <c r="U10" s="34"/>
      <c r="V10" s="10"/>
    </row>
    <row r="11" spans="1:25" ht="90" x14ac:dyDescent="0.25">
      <c r="A11" s="35" t="s">
        <v>8</v>
      </c>
      <c r="B11" s="9" t="s">
        <v>10</v>
      </c>
      <c r="C11" s="9" t="s">
        <v>4</v>
      </c>
      <c r="D11" s="9" t="s">
        <v>5</v>
      </c>
      <c r="E11" s="9" t="s">
        <v>6</v>
      </c>
      <c r="F11" s="9" t="s">
        <v>27</v>
      </c>
      <c r="G11" s="9" t="s">
        <v>11</v>
      </c>
      <c r="H11" s="9" t="s">
        <v>21</v>
      </c>
      <c r="I11" s="9" t="s">
        <v>22</v>
      </c>
      <c r="J11" s="9" t="s">
        <v>23</v>
      </c>
      <c r="K11" s="9" t="s">
        <v>12</v>
      </c>
      <c r="L11" s="9" t="s">
        <v>49</v>
      </c>
      <c r="M11" s="9" t="s">
        <v>50</v>
      </c>
      <c r="N11" s="9" t="s">
        <v>24</v>
      </c>
      <c r="O11" s="36" t="s">
        <v>19</v>
      </c>
      <c r="P11" s="9" t="s">
        <v>25</v>
      </c>
      <c r="Q11" s="9" t="s">
        <v>17</v>
      </c>
      <c r="R11" s="9" t="s">
        <v>18</v>
      </c>
      <c r="S11" s="9" t="s">
        <v>20</v>
      </c>
      <c r="T11" s="9" t="s">
        <v>13</v>
      </c>
      <c r="U11" s="9" t="s">
        <v>14</v>
      </c>
      <c r="V11" s="9" t="s">
        <v>48</v>
      </c>
      <c r="W11" s="37"/>
      <c r="X11" s="37"/>
      <c r="Y11" s="37"/>
    </row>
    <row r="12" spans="1:25" s="39" customFormat="1" ht="12.95" customHeight="1" x14ac:dyDescent="0.2">
      <c r="A12" s="35">
        <v>1</v>
      </c>
      <c r="B12" s="58" t="s">
        <v>15</v>
      </c>
      <c r="C12" s="41"/>
      <c r="D12" s="41"/>
      <c r="E12" s="41"/>
      <c r="F12" s="41"/>
      <c r="G12" s="42"/>
      <c r="H12" s="43"/>
      <c r="I12" s="43"/>
      <c r="J12" s="44"/>
      <c r="K12" s="44"/>
      <c r="L12" s="65"/>
      <c r="M12" s="44"/>
      <c r="N12" s="45"/>
      <c r="O12" s="46"/>
      <c r="P12" s="47"/>
      <c r="Q12" s="38"/>
      <c r="R12" s="38" t="str">
        <f t="shared" ref="R12:R15" si="0">IF(P12="","",P12/$N$8)</f>
        <v/>
      </c>
      <c r="S12" s="48" t="str">
        <f>IF(P12="","",IF($N$8=P12,$O$8,IF(Q12&gt;=50%,"призер","участник")))</f>
        <v/>
      </c>
      <c r="T12" s="44"/>
      <c r="U12" s="49" t="s">
        <v>55</v>
      </c>
      <c r="V12" s="50" t="s">
        <v>54</v>
      </c>
    </row>
    <row r="13" spans="1:25" s="39" customFormat="1" ht="12.95" customHeight="1" x14ac:dyDescent="0.2">
      <c r="A13" s="35">
        <v>2</v>
      </c>
      <c r="B13" s="58" t="s">
        <v>15</v>
      </c>
      <c r="C13" s="41"/>
      <c r="D13" s="41"/>
      <c r="E13" s="41"/>
      <c r="F13" s="41"/>
      <c r="G13" s="42"/>
      <c r="H13" s="43"/>
      <c r="I13" s="43"/>
      <c r="J13" s="44"/>
      <c r="K13" s="44"/>
      <c r="L13" s="65"/>
      <c r="M13" s="52"/>
      <c r="N13" s="45"/>
      <c r="O13" s="46"/>
      <c r="P13" s="47"/>
      <c r="Q13" s="38"/>
      <c r="R13" s="38" t="str">
        <f t="shared" si="0"/>
        <v/>
      </c>
      <c r="S13" s="48" t="str">
        <f t="shared" ref="S13:S15" si="1">IF(P13="","",IF($N$8=P13,$O$8,IF(Q13&gt;=50%,"призер","участник")))</f>
        <v/>
      </c>
      <c r="T13" s="44"/>
      <c r="U13" s="49" t="s">
        <v>55</v>
      </c>
      <c r="V13" s="50" t="s">
        <v>54</v>
      </c>
    </row>
    <row r="14" spans="1:25" x14ac:dyDescent="0.25">
      <c r="A14" s="35">
        <v>3</v>
      </c>
      <c r="B14" s="58" t="s">
        <v>15</v>
      </c>
      <c r="C14" s="41"/>
      <c r="D14" s="41"/>
      <c r="E14" s="41"/>
      <c r="F14" s="41"/>
      <c r="G14" s="51"/>
      <c r="H14" s="43"/>
      <c r="I14" s="43"/>
      <c r="J14" s="52"/>
      <c r="K14" s="52"/>
      <c r="L14" s="52"/>
      <c r="M14" s="52"/>
      <c r="N14" s="53"/>
      <c r="O14" s="46"/>
      <c r="P14" s="47"/>
      <c r="Q14" s="38"/>
      <c r="R14" s="38" t="str">
        <f t="shared" si="0"/>
        <v/>
      </c>
      <c r="S14" s="48" t="str">
        <f t="shared" si="1"/>
        <v/>
      </c>
      <c r="T14" s="44"/>
      <c r="U14" s="49" t="s">
        <v>55</v>
      </c>
      <c r="V14" s="50" t="s">
        <v>54</v>
      </c>
    </row>
    <row r="15" spans="1:25" x14ac:dyDescent="0.25">
      <c r="A15" s="35">
        <v>4</v>
      </c>
      <c r="B15" s="58" t="s">
        <v>15</v>
      </c>
      <c r="C15" s="41"/>
      <c r="D15" s="41"/>
      <c r="E15" s="41"/>
      <c r="F15" s="41"/>
      <c r="G15" s="42"/>
      <c r="H15" s="43"/>
      <c r="I15" s="43"/>
      <c r="J15" s="44"/>
      <c r="K15" s="44"/>
      <c r="L15" s="44"/>
      <c r="M15" s="44"/>
      <c r="N15" s="45"/>
      <c r="O15" s="46"/>
      <c r="P15" s="47"/>
      <c r="Q15" s="38"/>
      <c r="R15" s="38" t="str">
        <f t="shared" si="0"/>
        <v/>
      </c>
      <c r="S15" s="48" t="str">
        <f t="shared" si="1"/>
        <v/>
      </c>
      <c r="T15" s="44"/>
      <c r="U15" s="49" t="s">
        <v>55</v>
      </c>
      <c r="V15" s="50" t="s">
        <v>54</v>
      </c>
    </row>
    <row r="17" spans="2:2" x14ac:dyDescent="0.25">
      <c r="B17" s="40"/>
    </row>
  </sheetData>
  <protectedRanges>
    <protectedRange sqref="Q12:Q15" name="Диапазон1_3_1"/>
    <protectedRange sqref="R12:R15" name="Диапазон1_1_1_1"/>
    <protectedRange sqref="S12:S15" name="Диапазон1_2_1_1_1"/>
  </protectedRanges>
  <autoFilter ref="C11:V11"/>
  <mergeCells count="5">
    <mergeCell ref="A1:U1"/>
    <mergeCell ref="C8:D8"/>
    <mergeCell ref="C9:S9"/>
    <mergeCell ref="C2:S2"/>
    <mergeCell ref="T9:V9"/>
  </mergeCells>
  <conditionalFormatting sqref="C3">
    <cfRule type="expression" dxfId="23" priority="4" stopIfTrue="1">
      <formula>ISBLANK(C3)</formula>
    </cfRule>
  </conditionalFormatting>
  <conditionalFormatting sqref="C4">
    <cfRule type="expression" dxfId="22" priority="3" stopIfTrue="1">
      <formula>ISBLANK(C4)</formula>
    </cfRule>
  </conditionalFormatting>
  <conditionalFormatting sqref="C7">
    <cfRule type="expression" dxfId="21" priority="2" stopIfTrue="1">
      <formula>ISBLANK(C7)</formula>
    </cfRule>
  </conditionalFormatting>
  <conditionalFormatting sqref="E8">
    <cfRule type="expression" dxfId="20" priority="1" stopIfTrue="1">
      <formula>ISBLANK(E8)</formula>
    </cfRule>
  </conditionalFormatting>
  <dataValidations count="1">
    <dataValidation allowBlank="1" showInputMessage="1" showErrorMessage="1" sqref="C3:C7 A3:A7 F7 E8 G3:G7 B11:G11 C12:G12 E5:E6 C9:C10 A9:A10"/>
  </dataValidations>
  <pageMargins left="0.25" right="0.25" top="0.33" bottom="0.34" header="0.3" footer="0.3"/>
  <pageSetup paperSize="9" scale="5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0"/>
  <sheetViews>
    <sheetView topLeftCell="H3" zoomScaleNormal="100" workbookViewId="0">
      <selection activeCell="O14" sqref="O12:O14"/>
    </sheetView>
  </sheetViews>
  <sheetFormatPr defaultColWidth="9.140625" defaultRowHeight="15" x14ac:dyDescent="0.25"/>
  <cols>
    <col min="1" max="1" width="4.5703125" style="11" customWidth="1"/>
    <col min="2" max="2" width="19.5703125" style="11" customWidth="1"/>
    <col min="3" max="4" width="16.5703125" style="11" customWidth="1"/>
    <col min="5" max="5" width="14.42578125" style="11" customWidth="1"/>
    <col min="6" max="6" width="10.7109375" style="11" customWidth="1"/>
    <col min="7" max="7" width="12.5703125" style="11" customWidth="1"/>
    <col min="8" max="8" width="12.42578125" style="11" customWidth="1"/>
    <col min="9" max="9" width="14.140625" style="11" bestFit="1" customWidth="1"/>
    <col min="10" max="10" width="18.5703125" style="11" customWidth="1"/>
    <col min="11" max="13" width="21" style="11" customWidth="1"/>
    <col min="14" max="15" width="13.85546875" style="11" customWidth="1"/>
    <col min="16" max="16" width="10.7109375" style="11" customWidth="1"/>
    <col min="17" max="18" width="8.42578125" style="11" customWidth="1"/>
    <col min="19" max="19" width="13" style="11" customWidth="1"/>
    <col min="20" max="20" width="38.85546875" style="11" customWidth="1"/>
    <col min="21" max="21" width="12.85546875" style="11" customWidth="1"/>
    <col min="22" max="16384" width="9.140625" style="11"/>
  </cols>
  <sheetData>
    <row r="1" spans="1:25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5" ht="32.25" customHeight="1" x14ac:dyDescent="0.25">
      <c r="B2" s="12"/>
      <c r="C2" s="71" t="s">
        <v>65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13" t="s">
        <v>40</v>
      </c>
      <c r="U2" s="14">
        <f>COUNTA(P12:P14)</f>
        <v>3</v>
      </c>
    </row>
    <row r="3" spans="1:25" x14ac:dyDescent="0.25">
      <c r="A3" s="56" t="s">
        <v>0</v>
      </c>
      <c r="B3" s="16"/>
      <c r="C3" s="56" t="s">
        <v>73</v>
      </c>
      <c r="E3" s="17" t="s">
        <v>28</v>
      </c>
      <c r="F3" s="17" t="s">
        <v>30</v>
      </c>
      <c r="G3" s="18"/>
      <c r="T3" s="19" t="s">
        <v>41</v>
      </c>
      <c r="U3" s="20">
        <f>COUNTIF(S12:S14,"победитель")</f>
        <v>0</v>
      </c>
    </row>
    <row r="4" spans="1:25" x14ac:dyDescent="0.25">
      <c r="A4" s="56" t="s">
        <v>45</v>
      </c>
      <c r="B4" s="16"/>
      <c r="C4" s="56" t="s">
        <v>54</v>
      </c>
      <c r="E4" s="17" t="s">
        <v>29</v>
      </c>
      <c r="F4" s="17" t="s">
        <v>26</v>
      </c>
      <c r="G4" s="18"/>
      <c r="T4" s="19" t="s">
        <v>42</v>
      </c>
      <c r="U4" s="14">
        <f>COUNTIF(S12:S14,"призер")</f>
        <v>0</v>
      </c>
    </row>
    <row r="5" spans="1:25" x14ac:dyDescent="0.25">
      <c r="A5" s="56" t="s">
        <v>1</v>
      </c>
      <c r="B5" s="16"/>
      <c r="C5" s="56" t="s">
        <v>46</v>
      </c>
      <c r="E5" s="18"/>
      <c r="G5" s="18"/>
      <c r="T5" s="19" t="s">
        <v>43</v>
      </c>
      <c r="U5" s="14">
        <f>COUNTIF(S12:S14,"участник")</f>
        <v>3</v>
      </c>
    </row>
    <row r="6" spans="1:25" x14ac:dyDescent="0.25">
      <c r="A6" s="56" t="s">
        <v>7</v>
      </c>
      <c r="B6" s="16"/>
      <c r="C6" s="56">
        <v>7</v>
      </c>
      <c r="E6" s="18"/>
      <c r="G6" s="18"/>
      <c r="S6" s="21"/>
      <c r="T6" s="19" t="s">
        <v>33</v>
      </c>
      <c r="U6" s="22">
        <v>0.45</v>
      </c>
    </row>
    <row r="7" spans="1:25" x14ac:dyDescent="0.25">
      <c r="A7" s="56" t="s">
        <v>9</v>
      </c>
      <c r="B7" s="16"/>
      <c r="C7" s="57">
        <v>44840</v>
      </c>
      <c r="F7" s="18"/>
      <c r="G7" s="18"/>
      <c r="T7" s="23" t="s">
        <v>39</v>
      </c>
      <c r="U7" s="22">
        <f>(U3+U4)/U2</f>
        <v>0</v>
      </c>
    </row>
    <row r="8" spans="1:25" x14ac:dyDescent="0.25">
      <c r="C8" s="72" t="s">
        <v>32</v>
      </c>
      <c r="D8" s="72"/>
      <c r="E8" s="15">
        <v>50</v>
      </c>
      <c r="L8" s="24"/>
      <c r="M8" s="24" t="s">
        <v>16</v>
      </c>
      <c r="N8" s="25">
        <v>16.5</v>
      </c>
      <c r="O8" s="26" t="str">
        <f>IF(N8*100/E8&gt;=50,"победитель","участник")</f>
        <v>участник</v>
      </c>
      <c r="S8" s="27">
        <f>U7-45%</f>
        <v>-0.45</v>
      </c>
      <c r="T8" s="19" t="s">
        <v>34</v>
      </c>
      <c r="U8" s="28">
        <f>IF((U2*S8)&gt;0,(U2*S8),0)</f>
        <v>0</v>
      </c>
    </row>
    <row r="9" spans="1:25" ht="12.75" customHeight="1" x14ac:dyDescent="0.25">
      <c r="A9" s="29"/>
      <c r="B9" s="30"/>
      <c r="C9" s="73" t="s">
        <v>2</v>
      </c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5"/>
      <c r="T9" s="67" t="s">
        <v>3</v>
      </c>
      <c r="U9" s="68"/>
      <c r="V9" s="69"/>
    </row>
    <row r="10" spans="1:25" ht="12.75" customHeight="1" x14ac:dyDescent="0.25">
      <c r="A10" s="29"/>
      <c r="B10" s="30"/>
      <c r="C10" s="31"/>
      <c r="D10" s="32"/>
      <c r="E10" s="32"/>
      <c r="F10" s="32"/>
      <c r="G10" s="32"/>
      <c r="H10" s="32"/>
      <c r="I10" s="32"/>
      <c r="J10" s="32"/>
      <c r="K10" s="32"/>
      <c r="L10" s="64"/>
      <c r="M10" s="64"/>
      <c r="N10" s="32"/>
      <c r="O10" s="32"/>
      <c r="P10" s="32"/>
      <c r="Q10" s="32"/>
      <c r="R10" s="32"/>
      <c r="S10" s="33"/>
      <c r="T10" s="34"/>
      <c r="U10" s="34"/>
      <c r="V10" s="10"/>
    </row>
    <row r="11" spans="1:25" ht="90" x14ac:dyDescent="0.25">
      <c r="A11" s="35" t="s">
        <v>8</v>
      </c>
      <c r="B11" s="9" t="s">
        <v>10</v>
      </c>
      <c r="C11" s="9" t="s">
        <v>4</v>
      </c>
      <c r="D11" s="9" t="s">
        <v>5</v>
      </c>
      <c r="E11" s="9" t="s">
        <v>6</v>
      </c>
      <c r="F11" s="9" t="s">
        <v>27</v>
      </c>
      <c r="G11" s="9" t="s">
        <v>11</v>
      </c>
      <c r="H11" s="9" t="s">
        <v>21</v>
      </c>
      <c r="I11" s="9" t="s">
        <v>22</v>
      </c>
      <c r="J11" s="9" t="s">
        <v>23</v>
      </c>
      <c r="K11" s="9" t="s">
        <v>12</v>
      </c>
      <c r="L11" s="9" t="s">
        <v>49</v>
      </c>
      <c r="M11" s="9" t="s">
        <v>50</v>
      </c>
      <c r="N11" s="9" t="s">
        <v>24</v>
      </c>
      <c r="O11" s="36" t="s">
        <v>19</v>
      </c>
      <c r="P11" s="9" t="s">
        <v>25</v>
      </c>
      <c r="Q11" s="9" t="s">
        <v>17</v>
      </c>
      <c r="R11" s="9" t="s">
        <v>18</v>
      </c>
      <c r="S11" s="9" t="s">
        <v>20</v>
      </c>
      <c r="T11" s="9" t="s">
        <v>13</v>
      </c>
      <c r="U11" s="9" t="s">
        <v>14</v>
      </c>
      <c r="V11" s="9" t="s">
        <v>48</v>
      </c>
      <c r="W11" s="37"/>
      <c r="X11" s="37"/>
      <c r="Y11" s="37"/>
    </row>
    <row r="12" spans="1:25" s="39" customFormat="1" ht="12.95" customHeight="1" x14ac:dyDescent="0.2">
      <c r="A12" s="35">
        <v>1</v>
      </c>
      <c r="B12" s="58" t="s">
        <v>15</v>
      </c>
      <c r="C12" s="41" t="s">
        <v>92</v>
      </c>
      <c r="D12" s="41"/>
      <c r="E12" s="41"/>
      <c r="F12" s="41" t="s">
        <v>75</v>
      </c>
      <c r="G12" s="42"/>
      <c r="H12" s="43" t="s">
        <v>52</v>
      </c>
      <c r="I12" s="43" t="s">
        <v>26</v>
      </c>
      <c r="J12" s="44" t="s">
        <v>56</v>
      </c>
      <c r="K12" s="44" t="s">
        <v>57</v>
      </c>
      <c r="L12" s="65"/>
      <c r="M12" s="44"/>
      <c r="N12" s="45" t="s">
        <v>76</v>
      </c>
      <c r="O12" s="46"/>
      <c r="P12" s="47">
        <v>16.5</v>
      </c>
      <c r="Q12" s="38">
        <f t="shared" ref="Q12:Q14" si="0">IF(P12="","",P12/$E$8)</f>
        <v>0.33</v>
      </c>
      <c r="R12" s="38">
        <f t="shared" ref="R12:R14" si="1">IF(P12="","",P12/$N$8)</f>
        <v>1</v>
      </c>
      <c r="S12" s="48" t="str">
        <f t="shared" ref="S12:S14" si="2">IF(P12="","",IF($N$8=P12,$O$8,IF(Q12&gt;=50%,"призер","участник")))</f>
        <v>участник</v>
      </c>
      <c r="T12" s="44" t="s">
        <v>77</v>
      </c>
      <c r="U12" s="49" t="s">
        <v>55</v>
      </c>
      <c r="V12" s="50" t="s">
        <v>78</v>
      </c>
    </row>
    <row r="13" spans="1:25" s="39" customFormat="1" ht="12.95" customHeight="1" x14ac:dyDescent="0.2">
      <c r="A13" s="35">
        <v>2</v>
      </c>
      <c r="B13" s="58" t="s">
        <v>15</v>
      </c>
      <c r="C13" s="41" t="s">
        <v>93</v>
      </c>
      <c r="D13" s="41" t="s">
        <v>79</v>
      </c>
      <c r="E13" s="41" t="s">
        <v>80</v>
      </c>
      <c r="F13" s="41" t="s">
        <v>81</v>
      </c>
      <c r="G13" s="42"/>
      <c r="H13" s="43" t="s">
        <v>52</v>
      </c>
      <c r="I13" s="43" t="s">
        <v>26</v>
      </c>
      <c r="J13" s="44" t="s">
        <v>56</v>
      </c>
      <c r="K13" s="44" t="s">
        <v>57</v>
      </c>
      <c r="L13" s="65"/>
      <c r="M13" s="44"/>
      <c r="N13" s="45" t="s">
        <v>76</v>
      </c>
      <c r="O13" s="46"/>
      <c r="P13" s="47">
        <v>14.5</v>
      </c>
      <c r="Q13" s="38">
        <f t="shared" si="0"/>
        <v>0.28999999999999998</v>
      </c>
      <c r="R13" s="38">
        <f t="shared" si="1"/>
        <v>0.87878787878787878</v>
      </c>
      <c r="S13" s="48" t="str">
        <f t="shared" si="2"/>
        <v>участник</v>
      </c>
      <c r="T13" s="44" t="s">
        <v>77</v>
      </c>
      <c r="U13" s="49" t="s">
        <v>55</v>
      </c>
      <c r="V13" s="50" t="s">
        <v>78</v>
      </c>
    </row>
    <row r="14" spans="1:25" x14ac:dyDescent="0.25">
      <c r="A14" s="35">
        <v>3</v>
      </c>
      <c r="B14" s="58" t="s">
        <v>15</v>
      </c>
      <c r="C14" s="41" t="s">
        <v>92</v>
      </c>
      <c r="D14" s="41" t="s">
        <v>82</v>
      </c>
      <c r="E14" s="41" t="s">
        <v>74</v>
      </c>
      <c r="F14" s="41" t="s">
        <v>75</v>
      </c>
      <c r="G14" s="51"/>
      <c r="H14" s="43" t="s">
        <v>52</v>
      </c>
      <c r="I14" s="43" t="s">
        <v>26</v>
      </c>
      <c r="J14" s="52" t="s">
        <v>56</v>
      </c>
      <c r="K14" s="52" t="s">
        <v>57</v>
      </c>
      <c r="L14" s="66"/>
      <c r="M14" s="52"/>
      <c r="N14" s="53" t="s">
        <v>76</v>
      </c>
      <c r="O14" s="46"/>
      <c r="P14" s="47">
        <v>3</v>
      </c>
      <c r="Q14" s="38">
        <f t="shared" si="0"/>
        <v>0.06</v>
      </c>
      <c r="R14" s="38">
        <f t="shared" si="1"/>
        <v>0.18181818181818182</v>
      </c>
      <c r="S14" s="48" t="str">
        <f t="shared" si="2"/>
        <v>участник</v>
      </c>
      <c r="T14" s="44" t="s">
        <v>77</v>
      </c>
      <c r="U14" s="49" t="s">
        <v>55</v>
      </c>
      <c r="V14" s="50" t="s">
        <v>78</v>
      </c>
    </row>
    <row r="16" spans="1:25" x14ac:dyDescent="0.25">
      <c r="B16" s="40" t="s">
        <v>31</v>
      </c>
      <c r="D16" s="11" t="s">
        <v>87</v>
      </c>
    </row>
    <row r="17" spans="4:4" x14ac:dyDescent="0.25">
      <c r="D17" s="11" t="s">
        <v>88</v>
      </c>
    </row>
    <row r="18" spans="4:4" x14ac:dyDescent="0.25">
      <c r="D18" s="11" t="s">
        <v>89</v>
      </c>
    </row>
    <row r="19" spans="4:4" x14ac:dyDescent="0.25">
      <c r="D19" s="11" t="s">
        <v>90</v>
      </c>
    </row>
    <row r="20" spans="4:4" x14ac:dyDescent="0.25">
      <c r="D20" s="11" t="s">
        <v>91</v>
      </c>
    </row>
  </sheetData>
  <protectedRanges>
    <protectedRange sqref="Q12:Q14" name="Диапазон1_3_1"/>
    <protectedRange sqref="R12:R14" name="Диапазон1_1_1_1"/>
    <protectedRange sqref="S12:S14" name="Диапазон1_2_1_1_1"/>
  </protectedRanges>
  <autoFilter ref="C11:V11"/>
  <mergeCells count="5">
    <mergeCell ref="A1:U1"/>
    <mergeCell ref="C8:D8"/>
    <mergeCell ref="C9:S9"/>
    <mergeCell ref="C2:S2"/>
    <mergeCell ref="T9:V9"/>
  </mergeCells>
  <conditionalFormatting sqref="C3">
    <cfRule type="expression" dxfId="19" priority="4" stopIfTrue="1">
      <formula>ISBLANK(C3)</formula>
    </cfRule>
  </conditionalFormatting>
  <conditionalFormatting sqref="C4">
    <cfRule type="expression" dxfId="18" priority="3" stopIfTrue="1">
      <formula>ISBLANK(C4)</formula>
    </cfRule>
  </conditionalFormatting>
  <conditionalFormatting sqref="C7">
    <cfRule type="expression" dxfId="17" priority="2" stopIfTrue="1">
      <formula>ISBLANK(C7)</formula>
    </cfRule>
  </conditionalFormatting>
  <conditionalFormatting sqref="E8">
    <cfRule type="expression" dxfId="16" priority="1" stopIfTrue="1">
      <formula>ISBLANK(E8)</formula>
    </cfRule>
  </conditionalFormatting>
  <dataValidations count="1">
    <dataValidation allowBlank="1" showInputMessage="1" showErrorMessage="1" sqref="C3:C7 A3:A7 F7 E8 G3:G7 B11:G11 C12:G12 E5:E6 C9:C10 A9:A10"/>
  </dataValidations>
  <pageMargins left="0.25" right="0.25" top="0.33" bottom="0.34" header="0.3" footer="0.3"/>
  <pageSetup paperSize="9" scale="42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2"/>
  <sheetViews>
    <sheetView topLeftCell="G1" zoomScaleNormal="100" workbookViewId="0">
      <selection activeCell="O16" sqref="O12:O16"/>
    </sheetView>
  </sheetViews>
  <sheetFormatPr defaultColWidth="9.140625" defaultRowHeight="15" x14ac:dyDescent="0.25"/>
  <cols>
    <col min="1" max="1" width="4.5703125" style="11" customWidth="1"/>
    <col min="2" max="2" width="19.5703125" style="11" customWidth="1"/>
    <col min="3" max="4" width="16.5703125" style="11" customWidth="1"/>
    <col min="5" max="5" width="14.42578125" style="11" customWidth="1"/>
    <col min="6" max="6" width="10.7109375" style="11" customWidth="1"/>
    <col min="7" max="7" width="12.5703125" style="11" customWidth="1"/>
    <col min="8" max="8" width="12.42578125" style="11" customWidth="1"/>
    <col min="9" max="9" width="14.140625" style="11" bestFit="1" customWidth="1"/>
    <col min="10" max="10" width="18.5703125" style="11" customWidth="1"/>
    <col min="11" max="13" width="21" style="11" customWidth="1"/>
    <col min="14" max="15" width="13.85546875" style="11" customWidth="1"/>
    <col min="16" max="16" width="10.7109375" style="11" customWidth="1"/>
    <col min="17" max="18" width="8.42578125" style="11" customWidth="1"/>
    <col min="19" max="19" width="13" style="11" customWidth="1"/>
    <col min="20" max="20" width="38.85546875" style="11" customWidth="1"/>
    <col min="21" max="21" width="12.85546875" style="11" customWidth="1"/>
    <col min="22" max="16384" width="9.140625" style="11"/>
  </cols>
  <sheetData>
    <row r="1" spans="1:25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5" ht="32.25" customHeight="1" x14ac:dyDescent="0.25">
      <c r="B2" s="12"/>
      <c r="C2" s="71" t="s">
        <v>66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13" t="s">
        <v>40</v>
      </c>
      <c r="U2" s="14">
        <f>COUNTA(P12:P16)</f>
        <v>5</v>
      </c>
    </row>
    <row r="3" spans="1:25" x14ac:dyDescent="0.25">
      <c r="A3" s="56" t="s">
        <v>0</v>
      </c>
      <c r="B3" s="16"/>
      <c r="C3" s="56" t="s">
        <v>73</v>
      </c>
      <c r="E3" s="17" t="s">
        <v>28</v>
      </c>
      <c r="F3" s="17" t="s">
        <v>30</v>
      </c>
      <c r="G3" s="18"/>
      <c r="T3" s="19" t="s">
        <v>41</v>
      </c>
      <c r="U3" s="20">
        <f>COUNTIF(S12:S16,"победитель")</f>
        <v>0</v>
      </c>
    </row>
    <row r="4" spans="1:25" x14ac:dyDescent="0.25">
      <c r="A4" s="56" t="s">
        <v>45</v>
      </c>
      <c r="B4" s="16"/>
      <c r="C4" s="56" t="s">
        <v>54</v>
      </c>
      <c r="E4" s="17" t="s">
        <v>29</v>
      </c>
      <c r="F4" s="17" t="s">
        <v>26</v>
      </c>
      <c r="G4" s="18"/>
      <c r="T4" s="19" t="s">
        <v>42</v>
      </c>
      <c r="U4" s="14">
        <f>COUNTIF(S12:S16,"призер")</f>
        <v>0</v>
      </c>
    </row>
    <row r="5" spans="1:25" x14ac:dyDescent="0.25">
      <c r="A5" s="56" t="s">
        <v>1</v>
      </c>
      <c r="B5" s="16"/>
      <c r="C5" s="56" t="s">
        <v>46</v>
      </c>
      <c r="E5" s="18"/>
      <c r="G5" s="18"/>
      <c r="T5" s="19" t="s">
        <v>43</v>
      </c>
      <c r="U5" s="14">
        <f>COUNTIF(S12:S16,"участник")</f>
        <v>5</v>
      </c>
    </row>
    <row r="6" spans="1:25" x14ac:dyDescent="0.25">
      <c r="A6" s="56" t="s">
        <v>7</v>
      </c>
      <c r="B6" s="16"/>
      <c r="C6" s="56">
        <v>8</v>
      </c>
      <c r="E6" s="18"/>
      <c r="G6" s="18"/>
      <c r="S6" s="21"/>
      <c r="T6" s="19" t="s">
        <v>33</v>
      </c>
      <c r="U6" s="22">
        <v>0.45</v>
      </c>
    </row>
    <row r="7" spans="1:25" x14ac:dyDescent="0.25">
      <c r="A7" s="56" t="s">
        <v>9</v>
      </c>
      <c r="B7" s="16"/>
      <c r="C7" s="57">
        <v>44840</v>
      </c>
      <c r="F7" s="18"/>
      <c r="G7" s="18"/>
      <c r="T7" s="23" t="s">
        <v>39</v>
      </c>
      <c r="U7" s="22">
        <f>(U3+U4)/U2</f>
        <v>0</v>
      </c>
    </row>
    <row r="8" spans="1:25" x14ac:dyDescent="0.25">
      <c r="C8" s="72" t="s">
        <v>32</v>
      </c>
      <c r="D8" s="72"/>
      <c r="E8" s="15">
        <v>50</v>
      </c>
      <c r="L8" s="24"/>
      <c r="M8" s="24" t="s">
        <v>16</v>
      </c>
      <c r="N8" s="25">
        <f>MAX(P12:P16)</f>
        <v>7</v>
      </c>
      <c r="O8" s="26" t="str">
        <f>IF(N8*100/E8&gt;=50,"победитель","участник")</f>
        <v>участник</v>
      </c>
      <c r="S8" s="27">
        <f>U7-45%</f>
        <v>-0.45</v>
      </c>
      <c r="T8" s="19" t="s">
        <v>34</v>
      </c>
      <c r="U8" s="28">
        <f>IF((U2*S8)&gt;0,(U2*S8),0)</f>
        <v>0</v>
      </c>
    </row>
    <row r="9" spans="1:25" ht="12.75" customHeight="1" x14ac:dyDescent="0.25">
      <c r="A9" s="29"/>
      <c r="B9" s="30"/>
      <c r="C9" s="73" t="s">
        <v>2</v>
      </c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5"/>
      <c r="T9" s="67" t="s">
        <v>3</v>
      </c>
      <c r="U9" s="68"/>
      <c r="V9" s="69"/>
    </row>
    <row r="10" spans="1:25" ht="12.75" customHeight="1" x14ac:dyDescent="0.25">
      <c r="A10" s="29"/>
      <c r="B10" s="30"/>
      <c r="C10" s="31"/>
      <c r="D10" s="32"/>
      <c r="E10" s="32"/>
      <c r="F10" s="32"/>
      <c r="G10" s="32"/>
      <c r="H10" s="32"/>
      <c r="I10" s="32"/>
      <c r="J10" s="32"/>
      <c r="K10" s="32"/>
      <c r="L10" s="64"/>
      <c r="M10" s="64"/>
      <c r="N10" s="32"/>
      <c r="O10" s="32"/>
      <c r="P10" s="32"/>
      <c r="Q10" s="32"/>
      <c r="R10" s="32"/>
      <c r="S10" s="33"/>
      <c r="T10" s="34"/>
      <c r="U10" s="34"/>
      <c r="V10" s="10"/>
    </row>
    <row r="11" spans="1:25" ht="90" x14ac:dyDescent="0.25">
      <c r="A11" s="35" t="s">
        <v>8</v>
      </c>
      <c r="B11" s="9" t="s">
        <v>10</v>
      </c>
      <c r="C11" s="9" t="s">
        <v>4</v>
      </c>
      <c r="D11" s="9" t="s">
        <v>5</v>
      </c>
      <c r="E11" s="9" t="s">
        <v>6</v>
      </c>
      <c r="F11" s="9" t="s">
        <v>27</v>
      </c>
      <c r="G11" s="9" t="s">
        <v>11</v>
      </c>
      <c r="H11" s="9" t="s">
        <v>21</v>
      </c>
      <c r="I11" s="9" t="s">
        <v>22</v>
      </c>
      <c r="J11" s="9" t="s">
        <v>23</v>
      </c>
      <c r="K11" s="9" t="s">
        <v>12</v>
      </c>
      <c r="L11" s="9" t="s">
        <v>49</v>
      </c>
      <c r="M11" s="9" t="s">
        <v>50</v>
      </c>
      <c r="N11" s="9" t="s">
        <v>24</v>
      </c>
      <c r="O11" s="36" t="s">
        <v>19</v>
      </c>
      <c r="P11" s="9" t="s">
        <v>25</v>
      </c>
      <c r="Q11" s="9" t="s">
        <v>17</v>
      </c>
      <c r="R11" s="9" t="s">
        <v>18</v>
      </c>
      <c r="S11" s="9" t="s">
        <v>20</v>
      </c>
      <c r="T11" s="9" t="s">
        <v>13</v>
      </c>
      <c r="U11" s="9" t="s">
        <v>14</v>
      </c>
      <c r="V11" s="9" t="s">
        <v>48</v>
      </c>
      <c r="W11" s="37"/>
      <c r="X11" s="37"/>
      <c r="Y11" s="37"/>
    </row>
    <row r="12" spans="1:25" s="39" customFormat="1" ht="12.95" customHeight="1" x14ac:dyDescent="0.2">
      <c r="A12" s="35">
        <v>1</v>
      </c>
      <c r="B12" s="58" t="s">
        <v>15</v>
      </c>
      <c r="C12" s="41" t="s">
        <v>94</v>
      </c>
      <c r="D12" s="41"/>
      <c r="E12" s="41"/>
      <c r="F12" s="41" t="s">
        <v>81</v>
      </c>
      <c r="G12" s="42"/>
      <c r="H12" s="43" t="s">
        <v>52</v>
      </c>
      <c r="I12" s="43" t="s">
        <v>26</v>
      </c>
      <c r="J12" s="44" t="s">
        <v>58</v>
      </c>
      <c r="K12" s="44" t="s">
        <v>57</v>
      </c>
      <c r="L12" s="65"/>
      <c r="M12" s="44"/>
      <c r="N12" s="45" t="s">
        <v>83</v>
      </c>
      <c r="O12" s="46"/>
      <c r="P12" s="47">
        <v>7</v>
      </c>
      <c r="Q12" s="38">
        <f t="shared" ref="Q12:Q16" si="0">IF(P12="","",P12/$E$8)</f>
        <v>0.14000000000000001</v>
      </c>
      <c r="R12" s="38">
        <f t="shared" ref="R12:R16" si="1">IF(P12="","",P12/$N$8)</f>
        <v>1</v>
      </c>
      <c r="S12" s="48" t="str">
        <f t="shared" ref="S12:S16" si="2">IF(P12="","",IF($N$8=P12,$O$8,IF(Q12&gt;=50%,"призер","участник")))</f>
        <v>участник</v>
      </c>
      <c r="T12" s="44" t="s">
        <v>77</v>
      </c>
      <c r="U12" s="49" t="s">
        <v>55</v>
      </c>
      <c r="V12" s="50" t="s">
        <v>54</v>
      </c>
    </row>
    <row r="13" spans="1:25" s="39" customFormat="1" ht="12.95" customHeight="1" x14ac:dyDescent="0.2">
      <c r="A13" s="35">
        <v>2</v>
      </c>
      <c r="B13" s="58" t="s">
        <v>15</v>
      </c>
      <c r="C13" s="41" t="s">
        <v>95</v>
      </c>
      <c r="D13" s="41"/>
      <c r="E13" s="41"/>
      <c r="F13" s="41" t="s">
        <v>81</v>
      </c>
      <c r="G13" s="42"/>
      <c r="H13" s="43" t="s">
        <v>52</v>
      </c>
      <c r="I13" s="43" t="s">
        <v>26</v>
      </c>
      <c r="J13" s="44" t="s">
        <v>58</v>
      </c>
      <c r="K13" s="44" t="s">
        <v>57</v>
      </c>
      <c r="L13" s="65"/>
      <c r="M13" s="44"/>
      <c r="N13" s="45" t="s">
        <v>83</v>
      </c>
      <c r="O13" s="46"/>
      <c r="P13" s="47">
        <v>6.5</v>
      </c>
      <c r="Q13" s="38">
        <f t="shared" si="0"/>
        <v>0.13</v>
      </c>
      <c r="R13" s="38">
        <f t="shared" si="1"/>
        <v>0.9285714285714286</v>
      </c>
      <c r="S13" s="48" t="str">
        <f t="shared" si="2"/>
        <v>участник</v>
      </c>
      <c r="T13" s="44" t="s">
        <v>77</v>
      </c>
      <c r="U13" s="49" t="s">
        <v>55</v>
      </c>
      <c r="V13" s="50" t="s">
        <v>54</v>
      </c>
    </row>
    <row r="14" spans="1:25" x14ac:dyDescent="0.25">
      <c r="A14" s="35">
        <v>3</v>
      </c>
      <c r="B14" s="58" t="s">
        <v>15</v>
      </c>
      <c r="C14" s="41" t="s">
        <v>96</v>
      </c>
      <c r="D14" s="41"/>
      <c r="E14" s="41"/>
      <c r="F14" s="41" t="s">
        <v>75</v>
      </c>
      <c r="G14" s="51"/>
      <c r="H14" s="43" t="s">
        <v>52</v>
      </c>
      <c r="I14" s="43" t="s">
        <v>26</v>
      </c>
      <c r="J14" s="52" t="s">
        <v>58</v>
      </c>
      <c r="K14" s="52" t="s">
        <v>57</v>
      </c>
      <c r="L14" s="66"/>
      <c r="M14" s="52"/>
      <c r="N14" s="53" t="s">
        <v>84</v>
      </c>
      <c r="O14" s="46"/>
      <c r="P14" s="47">
        <v>6.5</v>
      </c>
      <c r="Q14" s="38">
        <f t="shared" si="0"/>
        <v>0.13</v>
      </c>
      <c r="R14" s="38">
        <f t="shared" si="1"/>
        <v>0.9285714285714286</v>
      </c>
      <c r="S14" s="48" t="str">
        <f t="shared" si="2"/>
        <v>участник</v>
      </c>
      <c r="T14" s="44" t="s">
        <v>77</v>
      </c>
      <c r="U14" s="49" t="s">
        <v>55</v>
      </c>
      <c r="V14" s="50" t="s">
        <v>54</v>
      </c>
    </row>
    <row r="15" spans="1:25" x14ac:dyDescent="0.25">
      <c r="A15" s="35">
        <v>4</v>
      </c>
      <c r="B15" s="58" t="s">
        <v>15</v>
      </c>
      <c r="C15" s="41" t="s">
        <v>97</v>
      </c>
      <c r="D15" s="41"/>
      <c r="E15" s="41"/>
      <c r="F15" s="41" t="s">
        <v>75</v>
      </c>
      <c r="G15" s="42"/>
      <c r="H15" s="43" t="s">
        <v>52</v>
      </c>
      <c r="I15" s="43" t="s">
        <v>26</v>
      </c>
      <c r="J15" s="44" t="s">
        <v>58</v>
      </c>
      <c r="K15" s="44" t="s">
        <v>57</v>
      </c>
      <c r="L15" s="65"/>
      <c r="M15" s="44"/>
      <c r="N15" s="45" t="s">
        <v>83</v>
      </c>
      <c r="O15" s="46"/>
      <c r="P15" s="47">
        <v>4.5</v>
      </c>
      <c r="Q15" s="38">
        <f t="shared" si="0"/>
        <v>0.09</v>
      </c>
      <c r="R15" s="38">
        <f t="shared" si="1"/>
        <v>0.6428571428571429</v>
      </c>
      <c r="S15" s="48" t="str">
        <f t="shared" si="2"/>
        <v>участник</v>
      </c>
      <c r="T15" s="44" t="s">
        <v>77</v>
      </c>
      <c r="U15" s="49" t="s">
        <v>55</v>
      </c>
      <c r="V15" s="50" t="s">
        <v>54</v>
      </c>
    </row>
    <row r="16" spans="1:25" x14ac:dyDescent="0.25">
      <c r="A16" s="35">
        <v>5</v>
      </c>
      <c r="B16" s="58" t="s">
        <v>15</v>
      </c>
      <c r="C16" s="41" t="s">
        <v>98</v>
      </c>
      <c r="D16" s="41"/>
      <c r="E16" s="41"/>
      <c r="F16" s="41" t="s">
        <v>75</v>
      </c>
      <c r="G16" s="42"/>
      <c r="H16" s="43" t="s">
        <v>52</v>
      </c>
      <c r="I16" s="43" t="s">
        <v>26</v>
      </c>
      <c r="J16" s="44" t="s">
        <v>58</v>
      </c>
      <c r="K16" s="44" t="s">
        <v>57</v>
      </c>
      <c r="L16" s="65"/>
      <c r="M16" s="44"/>
      <c r="N16" s="45" t="s">
        <v>83</v>
      </c>
      <c r="O16" s="46"/>
      <c r="P16" s="47">
        <v>0.5</v>
      </c>
      <c r="Q16" s="38">
        <f t="shared" si="0"/>
        <v>0.01</v>
      </c>
      <c r="R16" s="38">
        <f t="shared" si="1"/>
        <v>7.1428571428571425E-2</v>
      </c>
      <c r="S16" s="48" t="str">
        <f t="shared" si="2"/>
        <v>участник</v>
      </c>
      <c r="T16" s="44" t="s">
        <v>77</v>
      </c>
      <c r="U16" s="49" t="s">
        <v>55</v>
      </c>
      <c r="V16" s="50" t="s">
        <v>54</v>
      </c>
    </row>
    <row r="18" spans="2:4" x14ac:dyDescent="0.25">
      <c r="B18" s="40" t="s">
        <v>31</v>
      </c>
      <c r="D18" s="11" t="s">
        <v>87</v>
      </c>
    </row>
    <row r="19" spans="2:4" x14ac:dyDescent="0.25">
      <c r="D19" s="11" t="s">
        <v>88</v>
      </c>
    </row>
    <row r="20" spans="2:4" x14ac:dyDescent="0.25">
      <c r="D20" s="11" t="s">
        <v>89</v>
      </c>
    </row>
    <row r="21" spans="2:4" x14ac:dyDescent="0.25">
      <c r="D21" s="11" t="s">
        <v>90</v>
      </c>
    </row>
    <row r="22" spans="2:4" x14ac:dyDescent="0.25">
      <c r="D22" s="11" t="s">
        <v>91</v>
      </c>
    </row>
  </sheetData>
  <protectedRanges>
    <protectedRange sqref="Q12:Q16" name="Диапазон1_3_1"/>
    <protectedRange sqref="R12:R16" name="Диапазон1_1_1_1"/>
    <protectedRange sqref="S12:S16" name="Диапазон1_2_1_1_1"/>
  </protectedRanges>
  <autoFilter ref="C11:V11"/>
  <mergeCells count="5">
    <mergeCell ref="A1:U1"/>
    <mergeCell ref="C8:D8"/>
    <mergeCell ref="C9:S9"/>
    <mergeCell ref="C2:S2"/>
    <mergeCell ref="T9:V9"/>
  </mergeCells>
  <conditionalFormatting sqref="C3">
    <cfRule type="expression" dxfId="15" priority="4" stopIfTrue="1">
      <formula>ISBLANK(C3)</formula>
    </cfRule>
  </conditionalFormatting>
  <conditionalFormatting sqref="C4">
    <cfRule type="expression" dxfId="14" priority="3" stopIfTrue="1">
      <formula>ISBLANK(C4)</formula>
    </cfRule>
  </conditionalFormatting>
  <conditionalFormatting sqref="C7">
    <cfRule type="expression" dxfId="13" priority="2" stopIfTrue="1">
      <formula>ISBLANK(C7)</formula>
    </cfRule>
  </conditionalFormatting>
  <conditionalFormatting sqref="E8">
    <cfRule type="expression" dxfId="12" priority="1" stopIfTrue="1">
      <formula>ISBLANK(E8)</formula>
    </cfRule>
  </conditionalFormatting>
  <dataValidations count="1">
    <dataValidation allowBlank="1" showInputMessage="1" showErrorMessage="1" sqref="C3:C7 A3:A7 F7 E8 G3:G7 B11:G11 C12:G12 E5:E6 C9:C10 A9:A10"/>
  </dataValidations>
  <pageMargins left="0.25" right="0.25" top="0.33" bottom="0.34" header="0.3" footer="0.3"/>
  <pageSetup paperSize="9" scale="42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2"/>
  <sheetViews>
    <sheetView zoomScale="74" zoomScaleNormal="74" workbookViewId="0">
      <selection activeCell="N23" sqref="N22:N23"/>
    </sheetView>
  </sheetViews>
  <sheetFormatPr defaultColWidth="9.140625" defaultRowHeight="15" x14ac:dyDescent="0.25"/>
  <cols>
    <col min="1" max="1" width="4.5703125" style="11" customWidth="1"/>
    <col min="2" max="2" width="19.5703125" style="11" customWidth="1"/>
    <col min="3" max="4" width="16.5703125" style="11" customWidth="1"/>
    <col min="5" max="5" width="14.42578125" style="11" customWidth="1"/>
    <col min="6" max="6" width="10.7109375" style="11" customWidth="1"/>
    <col min="7" max="7" width="12.5703125" style="11" customWidth="1"/>
    <col min="8" max="8" width="12.42578125" style="11" customWidth="1"/>
    <col min="9" max="9" width="14.140625" style="11" bestFit="1" customWidth="1"/>
    <col min="10" max="10" width="18.5703125" style="11" customWidth="1"/>
    <col min="11" max="13" width="21" style="11" customWidth="1"/>
    <col min="14" max="15" width="13.85546875" style="11" customWidth="1"/>
    <col min="16" max="16" width="10.7109375" style="11" customWidth="1"/>
    <col min="17" max="18" width="8.42578125" style="11" customWidth="1"/>
    <col min="19" max="19" width="13" style="11" customWidth="1"/>
    <col min="20" max="20" width="38.85546875" style="11" customWidth="1"/>
    <col min="21" max="21" width="12.85546875" style="11" customWidth="1"/>
    <col min="22" max="16384" width="9.140625" style="11"/>
  </cols>
  <sheetData>
    <row r="1" spans="1:25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5" ht="32.25" customHeight="1" x14ac:dyDescent="0.25">
      <c r="B2" s="12"/>
      <c r="C2" s="71" t="s">
        <v>70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13" t="s">
        <v>40</v>
      </c>
      <c r="U2" s="14">
        <f>COUNTA(P12:P16)</f>
        <v>5</v>
      </c>
    </row>
    <row r="3" spans="1:25" x14ac:dyDescent="0.25">
      <c r="A3" s="56" t="s">
        <v>0</v>
      </c>
      <c r="B3" s="16"/>
      <c r="C3" s="56" t="s">
        <v>73</v>
      </c>
      <c r="E3" s="17" t="s">
        <v>28</v>
      </c>
      <c r="F3" s="17" t="s">
        <v>30</v>
      </c>
      <c r="G3" s="18"/>
      <c r="T3" s="19" t="s">
        <v>41</v>
      </c>
      <c r="U3" s="20">
        <f>COUNTIF(S12:S16,"победитель")</f>
        <v>0</v>
      </c>
    </row>
    <row r="4" spans="1:25" x14ac:dyDescent="0.25">
      <c r="A4" s="56" t="s">
        <v>45</v>
      </c>
      <c r="B4" s="16"/>
      <c r="C4" s="56" t="s">
        <v>54</v>
      </c>
      <c r="E4" s="17" t="s">
        <v>29</v>
      </c>
      <c r="F4" s="17" t="s">
        <v>26</v>
      </c>
      <c r="G4" s="18"/>
      <c r="T4" s="19" t="s">
        <v>42</v>
      </c>
      <c r="U4" s="14">
        <f>COUNTIF(S12:S16,"призер")</f>
        <v>0</v>
      </c>
    </row>
    <row r="5" spans="1:25" x14ac:dyDescent="0.25">
      <c r="A5" s="56" t="s">
        <v>1</v>
      </c>
      <c r="B5" s="16"/>
      <c r="C5" s="56" t="s">
        <v>46</v>
      </c>
      <c r="E5" s="18"/>
      <c r="G5" s="18"/>
      <c r="T5" s="19" t="s">
        <v>43</v>
      </c>
      <c r="U5" s="14">
        <f>COUNTIF(S12:S16,"участник")</f>
        <v>5</v>
      </c>
    </row>
    <row r="6" spans="1:25" x14ac:dyDescent="0.25">
      <c r="A6" s="56" t="s">
        <v>7</v>
      </c>
      <c r="B6" s="16"/>
      <c r="C6" s="56">
        <v>9</v>
      </c>
      <c r="E6" s="18"/>
      <c r="G6" s="18"/>
      <c r="S6" s="21"/>
      <c r="T6" s="19" t="s">
        <v>33</v>
      </c>
      <c r="U6" s="22">
        <v>0.45</v>
      </c>
    </row>
    <row r="7" spans="1:25" x14ac:dyDescent="0.25">
      <c r="A7" s="56" t="s">
        <v>9</v>
      </c>
      <c r="B7" s="16"/>
      <c r="C7" s="57">
        <v>44840</v>
      </c>
      <c r="F7" s="18"/>
      <c r="G7" s="18"/>
      <c r="T7" s="23" t="s">
        <v>39</v>
      </c>
      <c r="U7" s="22">
        <f>(U3+U4)/U2</f>
        <v>0</v>
      </c>
    </row>
    <row r="8" spans="1:25" x14ac:dyDescent="0.25">
      <c r="C8" s="72" t="s">
        <v>32</v>
      </c>
      <c r="D8" s="72"/>
      <c r="E8" s="15">
        <v>50</v>
      </c>
      <c r="L8" s="24"/>
      <c r="M8" s="24" t="s">
        <v>16</v>
      </c>
      <c r="N8" s="25">
        <v>8.25</v>
      </c>
      <c r="O8" s="26" t="str">
        <f>IF(N8*100/E8&gt;=50,"победитель","участник")</f>
        <v>участник</v>
      </c>
      <c r="S8" s="27">
        <f>U7-45%</f>
        <v>-0.45</v>
      </c>
      <c r="T8" s="19" t="s">
        <v>34</v>
      </c>
      <c r="U8" s="28">
        <f>IF((U2*S8)&gt;0,(U2*S8),0)</f>
        <v>0</v>
      </c>
    </row>
    <row r="9" spans="1:25" ht="12.75" customHeight="1" x14ac:dyDescent="0.25">
      <c r="A9" s="29"/>
      <c r="B9" s="30"/>
      <c r="C9" s="73" t="s">
        <v>2</v>
      </c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5"/>
      <c r="T9" s="67" t="s">
        <v>3</v>
      </c>
      <c r="U9" s="68"/>
      <c r="V9" s="69"/>
    </row>
    <row r="10" spans="1:25" ht="12.75" customHeight="1" x14ac:dyDescent="0.25">
      <c r="A10" s="29"/>
      <c r="B10" s="30"/>
      <c r="C10" s="31"/>
      <c r="D10" s="32"/>
      <c r="E10" s="32"/>
      <c r="F10" s="32"/>
      <c r="G10" s="32"/>
      <c r="H10" s="32"/>
      <c r="I10" s="32"/>
      <c r="J10" s="32"/>
      <c r="K10" s="32"/>
      <c r="L10" s="64"/>
      <c r="M10" s="64"/>
      <c r="N10" s="32"/>
      <c r="O10" s="32"/>
      <c r="P10" s="32"/>
      <c r="Q10" s="32"/>
      <c r="R10" s="32"/>
      <c r="S10" s="33"/>
      <c r="T10" s="34"/>
      <c r="U10" s="34"/>
      <c r="V10" s="10"/>
    </row>
    <row r="11" spans="1:25" ht="90" x14ac:dyDescent="0.25">
      <c r="A11" s="35" t="s">
        <v>8</v>
      </c>
      <c r="B11" s="9" t="s">
        <v>10</v>
      </c>
      <c r="C11" s="9" t="s">
        <v>4</v>
      </c>
      <c r="D11" s="9" t="s">
        <v>5</v>
      </c>
      <c r="E11" s="9" t="s">
        <v>6</v>
      </c>
      <c r="F11" s="9" t="s">
        <v>27</v>
      </c>
      <c r="G11" s="9" t="s">
        <v>11</v>
      </c>
      <c r="H11" s="9" t="s">
        <v>21</v>
      </c>
      <c r="I11" s="9" t="s">
        <v>22</v>
      </c>
      <c r="J11" s="9" t="s">
        <v>23</v>
      </c>
      <c r="K11" s="9" t="s">
        <v>12</v>
      </c>
      <c r="L11" s="9" t="s">
        <v>49</v>
      </c>
      <c r="M11" s="9" t="s">
        <v>50</v>
      </c>
      <c r="N11" s="9" t="s">
        <v>24</v>
      </c>
      <c r="O11" s="36" t="s">
        <v>19</v>
      </c>
      <c r="P11" s="9" t="s">
        <v>25</v>
      </c>
      <c r="Q11" s="9" t="s">
        <v>17</v>
      </c>
      <c r="R11" s="9" t="s">
        <v>18</v>
      </c>
      <c r="S11" s="9" t="s">
        <v>20</v>
      </c>
      <c r="T11" s="9" t="s">
        <v>13</v>
      </c>
      <c r="U11" s="9" t="s">
        <v>14</v>
      </c>
      <c r="V11" s="9" t="s">
        <v>48</v>
      </c>
      <c r="W11" s="37"/>
      <c r="X11" s="37"/>
      <c r="Y11" s="37"/>
    </row>
    <row r="12" spans="1:25" s="39" customFormat="1" ht="12.95" customHeight="1" x14ac:dyDescent="0.2">
      <c r="A12" s="35">
        <v>1</v>
      </c>
      <c r="B12" s="58" t="s">
        <v>15</v>
      </c>
      <c r="C12" s="41" t="s">
        <v>99</v>
      </c>
      <c r="D12" s="41"/>
      <c r="E12" s="41"/>
      <c r="F12" s="41" t="s">
        <v>81</v>
      </c>
      <c r="G12" s="42"/>
      <c r="H12" s="43" t="s">
        <v>52</v>
      </c>
      <c r="I12" s="43" t="s">
        <v>26</v>
      </c>
      <c r="J12" s="44" t="s">
        <v>67</v>
      </c>
      <c r="K12" s="44" t="s">
        <v>54</v>
      </c>
      <c r="L12" s="65"/>
      <c r="M12" s="44"/>
      <c r="N12" s="45" t="s">
        <v>85</v>
      </c>
      <c r="O12" s="46"/>
      <c r="P12" s="47">
        <v>8.25</v>
      </c>
      <c r="Q12" s="38">
        <f t="shared" ref="Q12:Q16" si="0">IF(P12="","",P12/$E$8)</f>
        <v>0.16500000000000001</v>
      </c>
      <c r="R12" s="38">
        <f t="shared" ref="R12:R16" si="1">IF(P12="","",P12/$N$8)</f>
        <v>1</v>
      </c>
      <c r="S12" s="48" t="str">
        <f t="shared" ref="S12:S16" si="2">IF(P12="","",IF($N$8=P12,$O$8,IF(Q12&gt;=50%,"призер","участник")))</f>
        <v>участник</v>
      </c>
      <c r="T12" s="44" t="s">
        <v>77</v>
      </c>
      <c r="U12" s="49" t="s">
        <v>55</v>
      </c>
      <c r="V12" s="50" t="s">
        <v>54</v>
      </c>
    </row>
    <row r="13" spans="1:25" s="39" customFormat="1" ht="12.95" customHeight="1" x14ac:dyDescent="0.2">
      <c r="A13" s="35">
        <v>2</v>
      </c>
      <c r="B13" s="58" t="s">
        <v>15</v>
      </c>
      <c r="C13" s="41" t="s">
        <v>100</v>
      </c>
      <c r="D13" s="41"/>
      <c r="E13" s="41"/>
      <c r="F13" s="41" t="s">
        <v>75</v>
      </c>
      <c r="G13" s="42"/>
      <c r="H13" s="43" t="s">
        <v>52</v>
      </c>
      <c r="I13" s="43" t="s">
        <v>26</v>
      </c>
      <c r="J13" s="44" t="s">
        <v>67</v>
      </c>
      <c r="K13" s="44" t="s">
        <v>54</v>
      </c>
      <c r="L13" s="65"/>
      <c r="M13" s="44"/>
      <c r="N13" s="45" t="s">
        <v>86</v>
      </c>
      <c r="O13" s="46"/>
      <c r="P13" s="47">
        <v>7</v>
      </c>
      <c r="Q13" s="38">
        <f t="shared" si="0"/>
        <v>0.14000000000000001</v>
      </c>
      <c r="R13" s="38">
        <f t="shared" si="1"/>
        <v>0.84848484848484851</v>
      </c>
      <c r="S13" s="48" t="str">
        <f t="shared" si="2"/>
        <v>участник</v>
      </c>
      <c r="T13" s="44" t="s">
        <v>77</v>
      </c>
      <c r="U13" s="49" t="s">
        <v>55</v>
      </c>
      <c r="V13" s="50" t="s">
        <v>54</v>
      </c>
    </row>
    <row r="14" spans="1:25" x14ac:dyDescent="0.25">
      <c r="A14" s="35">
        <v>3</v>
      </c>
      <c r="B14" s="58" t="s">
        <v>15</v>
      </c>
      <c r="C14" s="41" t="s">
        <v>101</v>
      </c>
      <c r="D14" s="41"/>
      <c r="E14" s="41"/>
      <c r="F14" s="41" t="s">
        <v>81</v>
      </c>
      <c r="G14" s="51"/>
      <c r="H14" s="43" t="s">
        <v>52</v>
      </c>
      <c r="I14" s="43" t="s">
        <v>26</v>
      </c>
      <c r="J14" s="52" t="s">
        <v>67</v>
      </c>
      <c r="K14" s="52" t="s">
        <v>54</v>
      </c>
      <c r="L14" s="66"/>
      <c r="M14" s="52"/>
      <c r="N14" s="53" t="s">
        <v>85</v>
      </c>
      <c r="O14" s="46"/>
      <c r="P14" s="47">
        <v>6</v>
      </c>
      <c r="Q14" s="38">
        <f t="shared" si="0"/>
        <v>0.12</v>
      </c>
      <c r="R14" s="38">
        <f t="shared" si="1"/>
        <v>0.72727272727272729</v>
      </c>
      <c r="S14" s="48" t="str">
        <f t="shared" si="2"/>
        <v>участник</v>
      </c>
      <c r="T14" s="44" t="s">
        <v>77</v>
      </c>
      <c r="U14" s="49" t="s">
        <v>55</v>
      </c>
      <c r="V14" s="50" t="s">
        <v>54</v>
      </c>
    </row>
    <row r="15" spans="1:25" x14ac:dyDescent="0.25">
      <c r="A15" s="35">
        <v>4</v>
      </c>
      <c r="B15" s="58" t="s">
        <v>15</v>
      </c>
      <c r="C15" s="41" t="s">
        <v>102</v>
      </c>
      <c r="D15" s="41"/>
      <c r="E15" s="41"/>
      <c r="F15" s="41" t="s">
        <v>81</v>
      </c>
      <c r="G15" s="42"/>
      <c r="H15" s="43" t="s">
        <v>52</v>
      </c>
      <c r="I15" s="43" t="s">
        <v>26</v>
      </c>
      <c r="J15" s="44" t="s">
        <v>67</v>
      </c>
      <c r="K15" s="44" t="s">
        <v>54</v>
      </c>
      <c r="L15" s="65"/>
      <c r="M15" s="44"/>
      <c r="N15" s="45" t="s">
        <v>86</v>
      </c>
      <c r="O15" s="46"/>
      <c r="P15" s="47">
        <v>4</v>
      </c>
      <c r="Q15" s="38">
        <f t="shared" si="0"/>
        <v>0.08</v>
      </c>
      <c r="R15" s="38">
        <f t="shared" si="1"/>
        <v>0.48484848484848486</v>
      </c>
      <c r="S15" s="48" t="str">
        <f t="shared" si="2"/>
        <v>участник</v>
      </c>
      <c r="T15" s="44" t="s">
        <v>77</v>
      </c>
      <c r="U15" s="49" t="s">
        <v>55</v>
      </c>
      <c r="V15" s="50" t="s">
        <v>54</v>
      </c>
    </row>
    <row r="16" spans="1:25" x14ac:dyDescent="0.25">
      <c r="A16" s="35">
        <v>5</v>
      </c>
      <c r="B16" s="58" t="s">
        <v>15</v>
      </c>
      <c r="C16" s="41" t="s">
        <v>103</v>
      </c>
      <c r="D16" s="41"/>
      <c r="E16" s="41"/>
      <c r="F16" s="41" t="s">
        <v>75</v>
      </c>
      <c r="G16" s="42"/>
      <c r="H16" s="43" t="s">
        <v>52</v>
      </c>
      <c r="I16" s="43" t="s">
        <v>26</v>
      </c>
      <c r="J16" s="44" t="s">
        <v>67</v>
      </c>
      <c r="K16" s="44" t="s">
        <v>54</v>
      </c>
      <c r="L16" s="65"/>
      <c r="M16" s="44"/>
      <c r="N16" s="45" t="s">
        <v>85</v>
      </c>
      <c r="O16" s="46"/>
      <c r="P16" s="47">
        <v>1</v>
      </c>
      <c r="Q16" s="38">
        <f t="shared" si="0"/>
        <v>0.02</v>
      </c>
      <c r="R16" s="38">
        <f t="shared" si="1"/>
        <v>0.12121212121212122</v>
      </c>
      <c r="S16" s="48" t="str">
        <f t="shared" si="2"/>
        <v>участник</v>
      </c>
      <c r="T16" s="44" t="s">
        <v>77</v>
      </c>
      <c r="U16" s="49" t="s">
        <v>55</v>
      </c>
      <c r="V16" s="50" t="s">
        <v>54</v>
      </c>
    </row>
    <row r="18" spans="2:4" x14ac:dyDescent="0.25">
      <c r="B18" s="40" t="s">
        <v>31</v>
      </c>
      <c r="D18" s="11" t="s">
        <v>87</v>
      </c>
    </row>
    <row r="19" spans="2:4" x14ac:dyDescent="0.25">
      <c r="D19" s="11" t="s">
        <v>88</v>
      </c>
    </row>
    <row r="20" spans="2:4" x14ac:dyDescent="0.25">
      <c r="D20" s="11" t="s">
        <v>89</v>
      </c>
    </row>
    <row r="21" spans="2:4" x14ac:dyDescent="0.25">
      <c r="D21" s="11" t="s">
        <v>90</v>
      </c>
    </row>
    <row r="22" spans="2:4" x14ac:dyDescent="0.25">
      <c r="D22" s="11" t="s">
        <v>91</v>
      </c>
    </row>
  </sheetData>
  <protectedRanges>
    <protectedRange sqref="Q12:Q16" name="Диапазон1_3_1"/>
    <protectedRange sqref="R12:R16" name="Диапазон1_1_1_1"/>
    <protectedRange sqref="S12:S16" name="Диапазон1_2_1_1_1"/>
  </protectedRanges>
  <autoFilter ref="C11:V11"/>
  <mergeCells count="5">
    <mergeCell ref="A1:U1"/>
    <mergeCell ref="C8:D8"/>
    <mergeCell ref="C9:S9"/>
    <mergeCell ref="C2:S2"/>
    <mergeCell ref="T9:V9"/>
  </mergeCells>
  <conditionalFormatting sqref="C3">
    <cfRule type="expression" dxfId="11" priority="4" stopIfTrue="1">
      <formula>ISBLANK(C3)</formula>
    </cfRule>
  </conditionalFormatting>
  <conditionalFormatting sqref="C4">
    <cfRule type="expression" dxfId="10" priority="3" stopIfTrue="1">
      <formula>ISBLANK(C4)</formula>
    </cfRule>
  </conditionalFormatting>
  <conditionalFormatting sqref="C7">
    <cfRule type="expression" dxfId="9" priority="2" stopIfTrue="1">
      <formula>ISBLANK(C7)</formula>
    </cfRule>
  </conditionalFormatting>
  <conditionalFormatting sqref="E8">
    <cfRule type="expression" dxfId="8" priority="1" stopIfTrue="1">
      <formula>ISBLANK(E8)</formula>
    </cfRule>
  </conditionalFormatting>
  <dataValidations count="1">
    <dataValidation allowBlank="1" showInputMessage="1" showErrorMessage="1" sqref="C3:C7 A3:A7 F7 E8 G3:G7 B11:G11 C12:G12 E5:E6 C9:C10 A9:A10"/>
  </dataValidations>
  <pageMargins left="0.25" right="0.25" top="0.33" bottom="0.34" header="0.3" footer="0.3"/>
  <pageSetup paperSize="9" scale="42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0"/>
  <sheetViews>
    <sheetView zoomScaleNormal="100" workbookViewId="0">
      <selection activeCell="G22" sqref="G22"/>
    </sheetView>
  </sheetViews>
  <sheetFormatPr defaultColWidth="9.140625" defaultRowHeight="15" x14ac:dyDescent="0.25"/>
  <cols>
    <col min="1" max="1" width="4.5703125" style="11" customWidth="1"/>
    <col min="2" max="2" width="19.5703125" style="11" customWidth="1"/>
    <col min="3" max="4" width="16.5703125" style="11" customWidth="1"/>
    <col min="5" max="5" width="14.42578125" style="11" customWidth="1"/>
    <col min="6" max="6" width="10.7109375" style="11" customWidth="1"/>
    <col min="7" max="7" width="12.5703125" style="11" customWidth="1"/>
    <col min="8" max="8" width="12.42578125" style="11" customWidth="1"/>
    <col min="9" max="9" width="14.140625" style="11" bestFit="1" customWidth="1"/>
    <col min="10" max="10" width="18.5703125" style="11" customWidth="1"/>
    <col min="11" max="13" width="21" style="11" customWidth="1"/>
    <col min="14" max="15" width="13.85546875" style="11" customWidth="1"/>
    <col min="16" max="16" width="10.7109375" style="11" customWidth="1"/>
    <col min="17" max="18" width="8.42578125" style="11" customWidth="1"/>
    <col min="19" max="19" width="13" style="11" customWidth="1"/>
    <col min="20" max="20" width="38.85546875" style="11" customWidth="1"/>
    <col min="21" max="21" width="12.85546875" style="11" customWidth="1"/>
    <col min="22" max="16384" width="9.140625" style="11"/>
  </cols>
  <sheetData>
    <row r="1" spans="1:25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5" ht="32.25" customHeight="1" x14ac:dyDescent="0.25">
      <c r="B2" s="12"/>
      <c r="C2" s="71" t="s">
        <v>71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13" t="s">
        <v>40</v>
      </c>
      <c r="U2" s="14">
        <f>COUNTA(P12:P18)</f>
        <v>0</v>
      </c>
    </row>
    <row r="3" spans="1:25" x14ac:dyDescent="0.25">
      <c r="A3" s="56" t="s">
        <v>0</v>
      </c>
      <c r="B3" s="16"/>
      <c r="C3" s="56"/>
      <c r="E3" s="17" t="s">
        <v>28</v>
      </c>
      <c r="F3" s="17" t="s">
        <v>30</v>
      </c>
      <c r="G3" s="18"/>
      <c r="T3" s="19" t="s">
        <v>41</v>
      </c>
      <c r="U3" s="20">
        <f>COUNTIF(S12:S18,"победитель")</f>
        <v>0</v>
      </c>
    </row>
    <row r="4" spans="1:25" x14ac:dyDescent="0.25">
      <c r="A4" s="56" t="s">
        <v>45</v>
      </c>
      <c r="B4" s="16"/>
      <c r="C4" s="56" t="s">
        <v>54</v>
      </c>
      <c r="E4" s="17" t="s">
        <v>29</v>
      </c>
      <c r="F4" s="17" t="s">
        <v>26</v>
      </c>
      <c r="G4" s="18"/>
      <c r="T4" s="19" t="s">
        <v>42</v>
      </c>
      <c r="U4" s="14">
        <f>COUNTIF(S12:S18,"призер")</f>
        <v>0</v>
      </c>
    </row>
    <row r="5" spans="1:25" x14ac:dyDescent="0.25">
      <c r="A5" s="56" t="s">
        <v>1</v>
      </c>
      <c r="B5" s="16"/>
      <c r="C5" s="56" t="s">
        <v>46</v>
      </c>
      <c r="E5" s="18"/>
      <c r="G5" s="18"/>
      <c r="T5" s="19" t="s">
        <v>43</v>
      </c>
      <c r="U5" s="14">
        <f>COUNTIF(S12:S18,"участник")</f>
        <v>0</v>
      </c>
    </row>
    <row r="6" spans="1:25" x14ac:dyDescent="0.25">
      <c r="A6" s="56" t="s">
        <v>7</v>
      </c>
      <c r="B6" s="16"/>
      <c r="C6" s="56">
        <v>10</v>
      </c>
      <c r="E6" s="18"/>
      <c r="G6" s="18"/>
      <c r="S6" s="21"/>
      <c r="T6" s="19" t="s">
        <v>33</v>
      </c>
      <c r="U6" s="22">
        <v>0.45</v>
      </c>
    </row>
    <row r="7" spans="1:25" x14ac:dyDescent="0.25">
      <c r="A7" s="56" t="s">
        <v>9</v>
      </c>
      <c r="B7" s="16"/>
      <c r="C7" s="57"/>
      <c r="F7" s="18"/>
      <c r="G7" s="18"/>
      <c r="T7" s="23" t="s">
        <v>39</v>
      </c>
      <c r="U7" s="22" t="e">
        <f>(U3+U4)/U2</f>
        <v>#DIV/0!</v>
      </c>
    </row>
    <row r="8" spans="1:25" x14ac:dyDescent="0.25">
      <c r="C8" s="72" t="s">
        <v>32</v>
      </c>
      <c r="D8" s="72"/>
      <c r="E8" s="15"/>
      <c r="L8" s="24"/>
      <c r="M8" s="24" t="s">
        <v>16</v>
      </c>
      <c r="N8" s="25"/>
      <c r="O8" s="26" t="e">
        <f>IF(N8*100/E8&gt;=50,"победитель","участник")</f>
        <v>#DIV/0!</v>
      </c>
      <c r="S8" s="27" t="e">
        <f>U7-45%</f>
        <v>#DIV/0!</v>
      </c>
      <c r="T8" s="19" t="s">
        <v>34</v>
      </c>
      <c r="U8" s="28" t="e">
        <f>IF((U2*S8)&gt;0,(U2*S8),0)</f>
        <v>#DIV/0!</v>
      </c>
    </row>
    <row r="9" spans="1:25" ht="12.75" customHeight="1" x14ac:dyDescent="0.25">
      <c r="A9" s="29"/>
      <c r="B9" s="30"/>
      <c r="C9" s="73" t="s">
        <v>2</v>
      </c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5"/>
      <c r="T9" s="67" t="s">
        <v>3</v>
      </c>
      <c r="U9" s="68"/>
      <c r="V9" s="69"/>
    </row>
    <row r="10" spans="1:25" ht="12.75" customHeight="1" x14ac:dyDescent="0.25">
      <c r="A10" s="29"/>
      <c r="B10" s="30"/>
      <c r="C10" s="31"/>
      <c r="D10" s="32"/>
      <c r="E10" s="32"/>
      <c r="F10" s="32"/>
      <c r="G10" s="32"/>
      <c r="H10" s="32"/>
      <c r="I10" s="32"/>
      <c r="J10" s="32"/>
      <c r="K10" s="32"/>
      <c r="L10" s="64"/>
      <c r="M10" s="64"/>
      <c r="N10" s="32"/>
      <c r="O10" s="32"/>
      <c r="P10" s="32"/>
      <c r="Q10" s="32"/>
      <c r="R10" s="32"/>
      <c r="S10" s="33"/>
      <c r="T10" s="34"/>
      <c r="U10" s="34"/>
      <c r="V10" s="10"/>
    </row>
    <row r="11" spans="1:25" ht="90" x14ac:dyDescent="0.25">
      <c r="A11" s="35" t="s">
        <v>8</v>
      </c>
      <c r="B11" s="9" t="s">
        <v>10</v>
      </c>
      <c r="C11" s="9" t="s">
        <v>4</v>
      </c>
      <c r="D11" s="9" t="s">
        <v>5</v>
      </c>
      <c r="E11" s="9" t="s">
        <v>6</v>
      </c>
      <c r="F11" s="9" t="s">
        <v>27</v>
      </c>
      <c r="G11" s="9" t="s">
        <v>11</v>
      </c>
      <c r="H11" s="9" t="s">
        <v>21</v>
      </c>
      <c r="I11" s="9" t="s">
        <v>22</v>
      </c>
      <c r="J11" s="9" t="s">
        <v>23</v>
      </c>
      <c r="K11" s="9" t="s">
        <v>12</v>
      </c>
      <c r="L11" s="9" t="s">
        <v>49</v>
      </c>
      <c r="M11" s="9" t="s">
        <v>50</v>
      </c>
      <c r="N11" s="9" t="s">
        <v>24</v>
      </c>
      <c r="O11" s="36" t="s">
        <v>19</v>
      </c>
      <c r="P11" s="9" t="s">
        <v>25</v>
      </c>
      <c r="Q11" s="9" t="s">
        <v>17</v>
      </c>
      <c r="R11" s="9" t="s">
        <v>18</v>
      </c>
      <c r="S11" s="9" t="s">
        <v>20</v>
      </c>
      <c r="T11" s="9" t="s">
        <v>13</v>
      </c>
      <c r="U11" s="9" t="s">
        <v>14</v>
      </c>
      <c r="V11" s="9" t="s">
        <v>48</v>
      </c>
      <c r="W11" s="37"/>
      <c r="X11" s="37"/>
      <c r="Y11" s="37"/>
    </row>
    <row r="12" spans="1:25" s="39" customFormat="1" ht="12.95" customHeight="1" x14ac:dyDescent="0.2">
      <c r="A12" s="35">
        <v>1</v>
      </c>
      <c r="B12" s="58" t="s">
        <v>15</v>
      </c>
      <c r="C12" s="41"/>
      <c r="D12" s="41"/>
      <c r="E12" s="41"/>
      <c r="F12" s="41"/>
      <c r="G12" s="42"/>
      <c r="H12" s="43" t="s">
        <v>52</v>
      </c>
      <c r="I12" s="43" t="s">
        <v>26</v>
      </c>
      <c r="J12" s="44" t="s">
        <v>67</v>
      </c>
      <c r="K12" s="44" t="s">
        <v>54</v>
      </c>
      <c r="L12" s="65"/>
      <c r="M12" s="44"/>
      <c r="N12" s="45"/>
      <c r="O12" s="46"/>
      <c r="P12" s="47"/>
      <c r="Q12" s="38" t="str">
        <f t="shared" ref="Q12:Q18" si="0">IF(P12="","",P12/$E$8)</f>
        <v/>
      </c>
      <c r="R12" s="38" t="str">
        <f t="shared" ref="R12:R18" si="1">IF(P12="","",P12/$N$8)</f>
        <v/>
      </c>
      <c r="S12" s="48" t="str">
        <f t="shared" ref="S12:S18" si="2">IF(P12="","",IF($N$8=P12,$O$8,IF(Q12&gt;=50%,"призер","участник")))</f>
        <v/>
      </c>
      <c r="T12" s="44"/>
      <c r="U12" s="49" t="s">
        <v>55</v>
      </c>
      <c r="V12" s="50" t="s">
        <v>54</v>
      </c>
    </row>
    <row r="13" spans="1:25" s="39" customFormat="1" ht="12.95" customHeight="1" x14ac:dyDescent="0.2">
      <c r="A13" s="35">
        <v>2</v>
      </c>
      <c r="B13" s="58" t="s">
        <v>15</v>
      </c>
      <c r="C13" s="41"/>
      <c r="D13" s="41"/>
      <c r="E13" s="41"/>
      <c r="F13" s="41"/>
      <c r="G13" s="42"/>
      <c r="H13" s="43" t="s">
        <v>52</v>
      </c>
      <c r="I13" s="43" t="s">
        <v>26</v>
      </c>
      <c r="J13" s="44" t="s">
        <v>67</v>
      </c>
      <c r="K13" s="44" t="s">
        <v>54</v>
      </c>
      <c r="L13" s="65"/>
      <c r="M13" s="44"/>
      <c r="N13" s="45"/>
      <c r="O13" s="46"/>
      <c r="P13" s="47"/>
      <c r="Q13" s="38" t="str">
        <f t="shared" si="0"/>
        <v/>
      </c>
      <c r="R13" s="38" t="str">
        <f t="shared" si="1"/>
        <v/>
      </c>
      <c r="S13" s="48" t="str">
        <f t="shared" si="2"/>
        <v/>
      </c>
      <c r="T13" s="44"/>
      <c r="U13" s="49" t="s">
        <v>55</v>
      </c>
      <c r="V13" s="50" t="s">
        <v>54</v>
      </c>
    </row>
    <row r="14" spans="1:25" x14ac:dyDescent="0.25">
      <c r="A14" s="35">
        <v>3</v>
      </c>
      <c r="B14" s="58" t="s">
        <v>15</v>
      </c>
      <c r="C14" s="41"/>
      <c r="D14" s="41"/>
      <c r="E14" s="41"/>
      <c r="F14" s="41"/>
      <c r="G14" s="51"/>
      <c r="H14" s="43" t="s">
        <v>52</v>
      </c>
      <c r="I14" s="43" t="s">
        <v>26</v>
      </c>
      <c r="J14" s="52" t="s">
        <v>67</v>
      </c>
      <c r="K14" s="52" t="s">
        <v>54</v>
      </c>
      <c r="L14" s="66"/>
      <c r="M14" s="52"/>
      <c r="N14" s="53"/>
      <c r="O14" s="46"/>
      <c r="P14" s="47"/>
      <c r="Q14" s="38" t="str">
        <f t="shared" si="0"/>
        <v/>
      </c>
      <c r="R14" s="38" t="str">
        <f t="shared" si="1"/>
        <v/>
      </c>
      <c r="S14" s="48" t="str">
        <f t="shared" si="2"/>
        <v/>
      </c>
      <c r="T14" s="44"/>
      <c r="U14" s="49" t="s">
        <v>55</v>
      </c>
      <c r="V14" s="50" t="s">
        <v>54</v>
      </c>
    </row>
    <row r="15" spans="1:25" x14ac:dyDescent="0.25">
      <c r="A15" s="35">
        <v>4</v>
      </c>
      <c r="B15" s="58" t="s">
        <v>15</v>
      </c>
      <c r="C15" s="41"/>
      <c r="D15" s="41"/>
      <c r="E15" s="41"/>
      <c r="F15" s="41"/>
      <c r="G15" s="42"/>
      <c r="H15" s="43" t="s">
        <v>52</v>
      </c>
      <c r="I15" s="43" t="s">
        <v>26</v>
      </c>
      <c r="J15" s="44" t="s">
        <v>67</v>
      </c>
      <c r="K15" s="44" t="s">
        <v>54</v>
      </c>
      <c r="L15" s="65"/>
      <c r="M15" s="44"/>
      <c r="N15" s="45"/>
      <c r="O15" s="46"/>
      <c r="P15" s="47"/>
      <c r="Q15" s="38" t="str">
        <f t="shared" si="0"/>
        <v/>
      </c>
      <c r="R15" s="38" t="str">
        <f t="shared" si="1"/>
        <v/>
      </c>
      <c r="S15" s="48" t="str">
        <f t="shared" si="2"/>
        <v/>
      </c>
      <c r="T15" s="44"/>
      <c r="U15" s="49" t="s">
        <v>55</v>
      </c>
      <c r="V15" s="50" t="s">
        <v>54</v>
      </c>
    </row>
    <row r="16" spans="1:25" x14ac:dyDescent="0.25">
      <c r="A16" s="35">
        <v>5</v>
      </c>
      <c r="B16" s="58" t="s">
        <v>15</v>
      </c>
      <c r="C16" s="41"/>
      <c r="D16" s="41"/>
      <c r="E16" s="41"/>
      <c r="F16" s="41"/>
      <c r="G16" s="42"/>
      <c r="H16" s="43" t="s">
        <v>52</v>
      </c>
      <c r="I16" s="43" t="s">
        <v>26</v>
      </c>
      <c r="J16" s="44" t="s">
        <v>67</v>
      </c>
      <c r="K16" s="44" t="s">
        <v>54</v>
      </c>
      <c r="L16" s="65"/>
      <c r="M16" s="44"/>
      <c r="N16" s="45"/>
      <c r="O16" s="46"/>
      <c r="P16" s="47"/>
      <c r="Q16" s="38" t="str">
        <f t="shared" si="0"/>
        <v/>
      </c>
      <c r="R16" s="38" t="str">
        <f t="shared" si="1"/>
        <v/>
      </c>
      <c r="S16" s="48" t="str">
        <f t="shared" si="2"/>
        <v/>
      </c>
      <c r="T16" s="44"/>
      <c r="U16" s="49" t="s">
        <v>55</v>
      </c>
      <c r="V16" s="50" t="s">
        <v>54</v>
      </c>
    </row>
    <row r="17" spans="1:22" x14ac:dyDescent="0.25">
      <c r="A17" s="35">
        <v>6</v>
      </c>
      <c r="B17" s="58" t="s">
        <v>15</v>
      </c>
      <c r="C17" s="41"/>
      <c r="D17" s="41"/>
      <c r="E17" s="41"/>
      <c r="F17" s="41"/>
      <c r="G17" s="42"/>
      <c r="H17" s="43" t="s">
        <v>52</v>
      </c>
      <c r="I17" s="43" t="s">
        <v>26</v>
      </c>
      <c r="J17" s="44" t="s">
        <v>67</v>
      </c>
      <c r="K17" s="44" t="s">
        <v>54</v>
      </c>
      <c r="L17" s="65"/>
      <c r="M17" s="44"/>
      <c r="N17" s="45"/>
      <c r="O17" s="46"/>
      <c r="P17" s="47"/>
      <c r="Q17" s="38" t="str">
        <f t="shared" si="0"/>
        <v/>
      </c>
      <c r="R17" s="38" t="str">
        <f t="shared" si="1"/>
        <v/>
      </c>
      <c r="S17" s="48" t="str">
        <f t="shared" si="2"/>
        <v/>
      </c>
      <c r="T17" s="44"/>
      <c r="U17" s="49" t="s">
        <v>55</v>
      </c>
      <c r="V17" s="50" t="s">
        <v>54</v>
      </c>
    </row>
    <row r="18" spans="1:22" x14ac:dyDescent="0.25">
      <c r="A18" s="35">
        <v>7</v>
      </c>
      <c r="B18" s="58" t="s">
        <v>15</v>
      </c>
      <c r="C18" s="41"/>
      <c r="D18" s="41"/>
      <c r="E18" s="41"/>
      <c r="F18" s="41"/>
      <c r="G18" s="42"/>
      <c r="H18" s="43" t="s">
        <v>52</v>
      </c>
      <c r="I18" s="43" t="s">
        <v>26</v>
      </c>
      <c r="J18" s="44" t="s">
        <v>67</v>
      </c>
      <c r="K18" s="44" t="s">
        <v>54</v>
      </c>
      <c r="L18" s="65"/>
      <c r="M18" s="44"/>
      <c r="N18" s="45"/>
      <c r="O18" s="46"/>
      <c r="P18" s="47"/>
      <c r="Q18" s="38" t="str">
        <f t="shared" si="0"/>
        <v/>
      </c>
      <c r="R18" s="38" t="str">
        <f t="shared" si="1"/>
        <v/>
      </c>
      <c r="S18" s="48" t="str">
        <f t="shared" si="2"/>
        <v/>
      </c>
      <c r="T18" s="44"/>
      <c r="U18" s="49" t="s">
        <v>55</v>
      </c>
      <c r="V18" s="50" t="s">
        <v>54</v>
      </c>
    </row>
    <row r="20" spans="1:22" x14ac:dyDescent="0.25">
      <c r="B20" s="40" t="s">
        <v>31</v>
      </c>
    </row>
  </sheetData>
  <protectedRanges>
    <protectedRange sqref="Q12:Q18" name="Диапазон1_3_1"/>
    <protectedRange sqref="R12:R18" name="Диапазон1_1_1_1"/>
    <protectedRange sqref="S12:S18" name="Диапазон1_2_1_1_1"/>
  </protectedRanges>
  <autoFilter ref="C11:V11"/>
  <mergeCells count="5">
    <mergeCell ref="A1:U1"/>
    <mergeCell ref="C8:D8"/>
    <mergeCell ref="C9:S9"/>
    <mergeCell ref="C2:S2"/>
    <mergeCell ref="T9:V9"/>
  </mergeCells>
  <conditionalFormatting sqref="C3">
    <cfRule type="expression" dxfId="7" priority="4" stopIfTrue="1">
      <formula>ISBLANK(C3)</formula>
    </cfRule>
  </conditionalFormatting>
  <conditionalFormatting sqref="C4">
    <cfRule type="expression" dxfId="6" priority="3" stopIfTrue="1">
      <formula>ISBLANK(C4)</formula>
    </cfRule>
  </conditionalFormatting>
  <conditionalFormatting sqref="C7">
    <cfRule type="expression" dxfId="5" priority="2" stopIfTrue="1">
      <formula>ISBLANK(C7)</formula>
    </cfRule>
  </conditionalFormatting>
  <conditionalFormatting sqref="E8">
    <cfRule type="expression" dxfId="4" priority="1" stopIfTrue="1">
      <formula>ISBLANK(E8)</formula>
    </cfRule>
  </conditionalFormatting>
  <dataValidations count="1">
    <dataValidation allowBlank="1" showInputMessage="1" showErrorMessage="1" sqref="C3:C7 A3:A7 F7 E8 G3:G7 B11:G11 C12:G12 E5:E6 C9:C10 A9:A10"/>
  </dataValidations>
  <pageMargins left="0.25" right="0.25" top="0.33" bottom="0.34" header="0.3" footer="0.3"/>
  <pageSetup paperSize="9" scale="50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0"/>
  <sheetViews>
    <sheetView topLeftCell="L1" zoomScaleNormal="100" workbookViewId="0">
      <selection activeCell="T23" sqref="T23"/>
    </sheetView>
  </sheetViews>
  <sheetFormatPr defaultColWidth="9.140625" defaultRowHeight="15" x14ac:dyDescent="0.25"/>
  <cols>
    <col min="1" max="1" width="4.5703125" style="11" customWidth="1"/>
    <col min="2" max="2" width="19.5703125" style="11" customWidth="1"/>
    <col min="3" max="4" width="16.5703125" style="11" customWidth="1"/>
    <col min="5" max="5" width="14.42578125" style="11" customWidth="1"/>
    <col min="6" max="6" width="10.7109375" style="11" customWidth="1"/>
    <col min="7" max="7" width="12.5703125" style="11" customWidth="1"/>
    <col min="8" max="8" width="12.42578125" style="11" customWidth="1"/>
    <col min="9" max="9" width="14.140625" style="11" bestFit="1" customWidth="1"/>
    <col min="10" max="10" width="18.5703125" style="11" customWidth="1"/>
    <col min="11" max="13" width="21" style="11" customWidth="1"/>
    <col min="14" max="15" width="13.85546875" style="11" customWidth="1"/>
    <col min="16" max="16" width="10.7109375" style="11" customWidth="1"/>
    <col min="17" max="18" width="8.42578125" style="11" customWidth="1"/>
    <col min="19" max="19" width="13" style="11" customWidth="1"/>
    <col min="20" max="20" width="38.85546875" style="11" customWidth="1"/>
    <col min="21" max="21" width="12.85546875" style="11" customWidth="1"/>
    <col min="22" max="16384" width="9.140625" style="11"/>
  </cols>
  <sheetData>
    <row r="1" spans="1:25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5" ht="32.25" customHeight="1" x14ac:dyDescent="0.25">
      <c r="B2" s="12"/>
      <c r="C2" s="71" t="s">
        <v>72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13" t="s">
        <v>40</v>
      </c>
      <c r="U2" s="14">
        <f>COUNTA(P12:P14)</f>
        <v>0</v>
      </c>
    </row>
    <row r="3" spans="1:25" x14ac:dyDescent="0.25">
      <c r="A3" s="56" t="s">
        <v>0</v>
      </c>
      <c r="B3" s="16"/>
      <c r="C3" s="56" t="s">
        <v>68</v>
      </c>
      <c r="E3" s="17" t="s">
        <v>28</v>
      </c>
      <c r="F3" s="17" t="s">
        <v>30</v>
      </c>
      <c r="G3" s="18"/>
      <c r="T3" s="19" t="s">
        <v>41</v>
      </c>
      <c r="U3" s="20">
        <f>COUNTIF(S12:S14,"победитель")</f>
        <v>0</v>
      </c>
    </row>
    <row r="4" spans="1:25" x14ac:dyDescent="0.25">
      <c r="A4" s="56" t="s">
        <v>45</v>
      </c>
      <c r="B4" s="16"/>
      <c r="C4" s="56" t="s">
        <v>54</v>
      </c>
      <c r="E4" s="17" t="s">
        <v>29</v>
      </c>
      <c r="F4" s="17" t="s">
        <v>26</v>
      </c>
      <c r="G4" s="18"/>
      <c r="T4" s="19" t="s">
        <v>42</v>
      </c>
      <c r="U4" s="14">
        <f>COUNTIF(S12:S14,"призер")</f>
        <v>0</v>
      </c>
    </row>
    <row r="5" spans="1:25" x14ac:dyDescent="0.25">
      <c r="A5" s="56" t="s">
        <v>1</v>
      </c>
      <c r="B5" s="16"/>
      <c r="C5" s="56" t="s">
        <v>46</v>
      </c>
      <c r="E5" s="18"/>
      <c r="G5" s="18"/>
      <c r="T5" s="19" t="s">
        <v>43</v>
      </c>
      <c r="U5" s="14">
        <f>COUNTIF(S12:S14,"участник")</f>
        <v>0</v>
      </c>
    </row>
    <row r="6" spans="1:25" x14ac:dyDescent="0.25">
      <c r="A6" s="56" t="s">
        <v>7</v>
      </c>
      <c r="B6" s="16"/>
      <c r="C6" s="56">
        <v>11</v>
      </c>
      <c r="E6" s="18"/>
      <c r="G6" s="18"/>
      <c r="S6" s="21"/>
      <c r="T6" s="19" t="s">
        <v>33</v>
      </c>
      <c r="U6" s="22">
        <v>0.45</v>
      </c>
    </row>
    <row r="7" spans="1:25" x14ac:dyDescent="0.25">
      <c r="A7" s="56" t="s">
        <v>9</v>
      </c>
      <c r="B7" s="16"/>
      <c r="C7" s="57">
        <v>44837</v>
      </c>
      <c r="F7" s="18"/>
      <c r="G7" s="18"/>
      <c r="T7" s="23" t="s">
        <v>39</v>
      </c>
      <c r="U7" s="22" t="e">
        <f>(U3+U4)/U2</f>
        <v>#DIV/0!</v>
      </c>
    </row>
    <row r="8" spans="1:25" x14ac:dyDescent="0.25">
      <c r="C8" s="72" t="s">
        <v>32</v>
      </c>
      <c r="D8" s="72"/>
      <c r="E8" s="15">
        <v>100</v>
      </c>
      <c r="L8" s="24"/>
      <c r="M8" s="24" t="s">
        <v>16</v>
      </c>
      <c r="N8" s="25"/>
      <c r="O8" s="26" t="str">
        <f>IF(N8*100/E8&gt;=50,"победитель","участник")</f>
        <v>участник</v>
      </c>
      <c r="S8" s="27" t="e">
        <f>U7-45%</f>
        <v>#DIV/0!</v>
      </c>
      <c r="T8" s="19" t="s">
        <v>34</v>
      </c>
      <c r="U8" s="28" t="e">
        <f>IF((U2*S8)&gt;0,(U2*S8),0)</f>
        <v>#DIV/0!</v>
      </c>
    </row>
    <row r="9" spans="1:25" ht="12.75" customHeight="1" x14ac:dyDescent="0.25">
      <c r="A9" s="29"/>
      <c r="B9" s="30"/>
      <c r="C9" s="73" t="s">
        <v>2</v>
      </c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5"/>
      <c r="T9" s="67" t="s">
        <v>3</v>
      </c>
      <c r="U9" s="68"/>
      <c r="V9" s="69"/>
    </row>
    <row r="10" spans="1:25" ht="12.75" customHeight="1" x14ac:dyDescent="0.25">
      <c r="A10" s="29"/>
      <c r="B10" s="30"/>
      <c r="C10" s="31"/>
      <c r="D10" s="32"/>
      <c r="E10" s="32"/>
      <c r="F10" s="32"/>
      <c r="G10" s="32"/>
      <c r="H10" s="32"/>
      <c r="I10" s="32"/>
      <c r="J10" s="32"/>
      <c r="K10" s="32"/>
      <c r="L10" s="64"/>
      <c r="M10" s="64"/>
      <c r="N10" s="32"/>
      <c r="O10" s="32"/>
      <c r="P10" s="32"/>
      <c r="Q10" s="32"/>
      <c r="R10" s="32"/>
      <c r="S10" s="33"/>
      <c r="T10" s="34"/>
      <c r="U10" s="34"/>
      <c r="V10" s="10"/>
    </row>
    <row r="11" spans="1:25" ht="90" x14ac:dyDescent="0.25">
      <c r="A11" s="35" t="s">
        <v>8</v>
      </c>
      <c r="B11" s="9" t="s">
        <v>10</v>
      </c>
      <c r="C11" s="9" t="s">
        <v>4</v>
      </c>
      <c r="D11" s="9" t="s">
        <v>5</v>
      </c>
      <c r="E11" s="9" t="s">
        <v>6</v>
      </c>
      <c r="F11" s="9" t="s">
        <v>27</v>
      </c>
      <c r="G11" s="9" t="s">
        <v>11</v>
      </c>
      <c r="H11" s="9" t="s">
        <v>21</v>
      </c>
      <c r="I11" s="9" t="s">
        <v>22</v>
      </c>
      <c r="J11" s="9" t="s">
        <v>23</v>
      </c>
      <c r="K11" s="9" t="s">
        <v>12</v>
      </c>
      <c r="L11" s="9" t="s">
        <v>49</v>
      </c>
      <c r="M11" s="9" t="s">
        <v>50</v>
      </c>
      <c r="N11" s="9" t="s">
        <v>24</v>
      </c>
      <c r="O11" s="36" t="s">
        <v>19</v>
      </c>
      <c r="P11" s="9" t="s">
        <v>25</v>
      </c>
      <c r="Q11" s="9" t="s">
        <v>17</v>
      </c>
      <c r="R11" s="9" t="s">
        <v>18</v>
      </c>
      <c r="S11" s="9" t="s">
        <v>20</v>
      </c>
      <c r="T11" s="9" t="s">
        <v>13</v>
      </c>
      <c r="U11" s="9" t="s">
        <v>14</v>
      </c>
      <c r="V11" s="9" t="s">
        <v>48</v>
      </c>
      <c r="W11" s="37"/>
      <c r="X11" s="37"/>
      <c r="Y11" s="37"/>
    </row>
    <row r="12" spans="1:25" s="39" customFormat="1" ht="12.95" customHeight="1" x14ac:dyDescent="0.2">
      <c r="A12" s="35">
        <v>1</v>
      </c>
      <c r="B12" s="58" t="s">
        <v>15</v>
      </c>
      <c r="C12" s="41"/>
      <c r="D12" s="41"/>
      <c r="E12" s="41"/>
      <c r="F12" s="41"/>
      <c r="G12" s="42"/>
      <c r="H12" s="43" t="s">
        <v>52</v>
      </c>
      <c r="I12" s="43" t="s">
        <v>26</v>
      </c>
      <c r="J12" s="44" t="s">
        <v>67</v>
      </c>
      <c r="K12" s="44" t="s">
        <v>54</v>
      </c>
      <c r="L12" s="65"/>
      <c r="M12" s="44"/>
      <c r="N12" s="45"/>
      <c r="O12" s="46"/>
      <c r="P12" s="47"/>
      <c r="Q12" s="38" t="str">
        <f t="shared" ref="Q12:Q14" si="0">IF(P12="","",P12/$E$8)</f>
        <v/>
      </c>
      <c r="R12" s="38" t="str">
        <f t="shared" ref="R12:R14" si="1">IF(P12="","",P12/$N$8)</f>
        <v/>
      </c>
      <c r="S12" s="48" t="str">
        <f t="shared" ref="S12:S14" si="2">IF(P12="","",IF($N$8=P12,$O$8,IF(Q12&gt;=50%,"призер","участник")))</f>
        <v/>
      </c>
      <c r="T12" s="44"/>
      <c r="U12" s="49" t="s">
        <v>55</v>
      </c>
      <c r="V12" s="50" t="s">
        <v>54</v>
      </c>
    </row>
    <row r="13" spans="1:25" s="39" customFormat="1" ht="12.95" customHeight="1" x14ac:dyDescent="0.2">
      <c r="A13" s="35">
        <v>2</v>
      </c>
      <c r="B13" s="58" t="s">
        <v>15</v>
      </c>
      <c r="C13" s="41"/>
      <c r="D13" s="41"/>
      <c r="E13" s="41"/>
      <c r="F13" s="41"/>
      <c r="G13" s="42"/>
      <c r="H13" s="43" t="s">
        <v>52</v>
      </c>
      <c r="I13" s="43" t="s">
        <v>26</v>
      </c>
      <c r="J13" s="44" t="s">
        <v>67</v>
      </c>
      <c r="K13" s="44" t="s">
        <v>54</v>
      </c>
      <c r="L13" s="65"/>
      <c r="M13" s="44"/>
      <c r="N13" s="45"/>
      <c r="O13" s="46"/>
      <c r="P13" s="47"/>
      <c r="Q13" s="38" t="str">
        <f t="shared" si="0"/>
        <v/>
      </c>
      <c r="R13" s="38" t="str">
        <f t="shared" si="1"/>
        <v/>
      </c>
      <c r="S13" s="48" t="str">
        <f t="shared" si="2"/>
        <v/>
      </c>
      <c r="T13" s="44"/>
      <c r="U13" s="49" t="s">
        <v>55</v>
      </c>
      <c r="V13" s="50" t="s">
        <v>54</v>
      </c>
    </row>
    <row r="14" spans="1:25" x14ac:dyDescent="0.25">
      <c r="A14" s="35">
        <v>3</v>
      </c>
      <c r="B14" s="58" t="s">
        <v>15</v>
      </c>
      <c r="C14" s="41"/>
      <c r="D14" s="41"/>
      <c r="E14" s="41"/>
      <c r="F14" s="41"/>
      <c r="G14" s="51"/>
      <c r="H14" s="43" t="s">
        <v>52</v>
      </c>
      <c r="I14" s="43" t="s">
        <v>26</v>
      </c>
      <c r="J14" s="52" t="s">
        <v>67</v>
      </c>
      <c r="K14" s="52" t="s">
        <v>54</v>
      </c>
      <c r="L14" s="66"/>
      <c r="M14" s="52"/>
      <c r="N14" s="53"/>
      <c r="O14" s="46"/>
      <c r="P14" s="47"/>
      <c r="Q14" s="38" t="str">
        <f t="shared" si="0"/>
        <v/>
      </c>
      <c r="R14" s="38" t="str">
        <f t="shared" si="1"/>
        <v/>
      </c>
      <c r="S14" s="48" t="str">
        <f t="shared" si="2"/>
        <v/>
      </c>
      <c r="T14" s="44"/>
      <c r="U14" s="49" t="s">
        <v>55</v>
      </c>
      <c r="V14" s="50" t="s">
        <v>54</v>
      </c>
      <c r="W14" s="39"/>
    </row>
    <row r="16" spans="1:25" x14ac:dyDescent="0.25">
      <c r="B16" s="40" t="s">
        <v>31</v>
      </c>
      <c r="D16" s="11" t="s">
        <v>59</v>
      </c>
    </row>
    <row r="17" spans="4:4" x14ac:dyDescent="0.25">
      <c r="D17" s="11" t="s">
        <v>60</v>
      </c>
    </row>
    <row r="18" spans="4:4" x14ac:dyDescent="0.25">
      <c r="D18" s="11" t="s">
        <v>61</v>
      </c>
    </row>
    <row r="19" spans="4:4" x14ac:dyDescent="0.25">
      <c r="D19" s="11" t="s">
        <v>62</v>
      </c>
    </row>
    <row r="20" spans="4:4" x14ac:dyDescent="0.25">
      <c r="D20" s="11" t="s">
        <v>63</v>
      </c>
    </row>
  </sheetData>
  <protectedRanges>
    <protectedRange sqref="Q12:Q14" name="Диапазон1_3_1"/>
    <protectedRange sqref="R12:R14" name="Диапазон1_1_1_1"/>
    <protectedRange sqref="S12:S14" name="Диапазон1_2_1_1_1"/>
  </protectedRanges>
  <autoFilter ref="C11:V11"/>
  <mergeCells count="5">
    <mergeCell ref="A1:U1"/>
    <mergeCell ref="C8:D8"/>
    <mergeCell ref="C9:S9"/>
    <mergeCell ref="C2:S2"/>
    <mergeCell ref="T9:V9"/>
  </mergeCells>
  <conditionalFormatting sqref="C3">
    <cfRule type="expression" dxfId="3" priority="4" stopIfTrue="1">
      <formula>ISBLANK(C3)</formula>
    </cfRule>
  </conditionalFormatting>
  <conditionalFormatting sqref="C4">
    <cfRule type="expression" dxfId="2" priority="3" stopIfTrue="1">
      <formula>ISBLANK(C4)</formula>
    </cfRule>
  </conditionalFormatting>
  <conditionalFormatting sqref="C7">
    <cfRule type="expression" dxfId="1" priority="2" stopIfTrue="1">
      <formula>ISBLANK(C7)</formula>
    </cfRule>
  </conditionalFormatting>
  <conditionalFormatting sqref="E8">
    <cfRule type="expression" dxfId="0" priority="1" stopIfTrue="1">
      <formula>ISBLANK(E8)</formula>
    </cfRule>
  </conditionalFormatting>
  <dataValidations count="1">
    <dataValidation allowBlank="1" showInputMessage="1" showErrorMessage="1" sqref="C3:C7 A3:A7 F7 E8 G3:G7 B11:G11 C12:G12 E5:E6 C9:C10 A9:A10"/>
  </dataValidations>
  <pageMargins left="0.25" right="0.25" top="0.33" bottom="0.34" header="0.3" footer="0.3"/>
  <pageSetup paperSize="9" scale="5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Инструкция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Сводная</vt:lpstr>
      <vt:lpstr>'10 класс'!school_type</vt:lpstr>
      <vt:lpstr>'11 класс'!school_type</vt:lpstr>
      <vt:lpstr>'4 класс'!school_type</vt:lpstr>
      <vt:lpstr>'5 класс'!school_type</vt:lpstr>
      <vt:lpstr>'6 класс'!school_type</vt:lpstr>
      <vt:lpstr>'7 класс'!school_type</vt:lpstr>
      <vt:lpstr>'8 класс'!school_type</vt:lpstr>
      <vt:lpstr>'9 класс'!school_type</vt:lpstr>
    </vt:vector>
  </TitlesOfParts>
  <Company>штаб-квартира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HP</cp:lastModifiedBy>
  <cp:lastPrinted>2022-10-22T06:09:10Z</cp:lastPrinted>
  <dcterms:created xsi:type="dcterms:W3CDTF">2007-11-07T20:16:05Z</dcterms:created>
  <dcterms:modified xsi:type="dcterms:W3CDTF">2022-10-24T06:04:51Z</dcterms:modified>
</cp:coreProperties>
</file>